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ms-excel.sheet.macroEnabled.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tables/table4.xml" ContentType="application/vnd.openxmlformats-officedocument.spreadsheetml.table+xml"/>
  <Override PartName="/xl/drawings/drawing7.xml" ContentType="application/vnd.openxmlformats-officedocument.drawing+xml"/>
  <Override PartName="/xl/tables/table5.xml" ContentType="application/vnd.openxmlformats-officedocument.spreadsheetml.table+xml"/>
  <Override PartName="/xl/drawings/drawing8.xml" ContentType="application/vnd.openxmlformats-officedocument.drawing+xml"/>
  <Override PartName="/xl/tables/table6.xml" ContentType="application/vnd.openxmlformats-officedocument.spreadsheetml.table+xml"/>
  <Override PartName="/xl/drawings/drawing9.xml" ContentType="application/vnd.openxmlformats-officedocument.drawing+xml"/>
  <Override PartName="/xl/tables/table7.xml" ContentType="application/vnd.openxmlformats-officedocument.spreadsheetml.table+xml"/>
  <Override PartName="/xl/drawings/drawing10.xml" ContentType="application/vnd.openxmlformats-officedocument.drawing+xml"/>
  <Override PartName="/xl/tables/table8.xml" ContentType="application/vnd.openxmlformats-officedocument.spreadsheetml.table+xml"/>
  <Override PartName="/xl/drawings/drawing11.xml" ContentType="application/vnd.openxmlformats-officedocument.drawing+xml"/>
  <Override PartName="/xl/tables/table9.xml" ContentType="application/vnd.openxmlformats-officedocument.spreadsheetml.table+xml"/>
  <Override PartName="/xl/drawings/drawing12.xml" ContentType="application/vnd.openxmlformats-officedocument.drawing+xml"/>
  <Override PartName="/xl/tables/table10.xml" ContentType="application/vnd.openxmlformats-officedocument.spreadsheetml.table+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xl/vbaProject.bin" ContentType="application/vnd.ms-office.vbaProject"/>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codeName="{00000000-0000-0000-0000-000000000000}"/>
  <workbookPr filterPrivacy="1" showInkAnnotation="0" codeName="ThisWorkbook" defaultThemeVersion="124226"/>
  <xr:revisionPtr revIDLastSave="0" documentId="8_{F681F35A-AC26-4C02-B480-8F536488E720}" xr6:coauthVersionLast="47" xr6:coauthVersionMax="47" xr10:uidLastSave="{00000000-0000-0000-0000-000000000000}"/>
  <bookViews>
    <workbookView xWindow="-110" yWindow="-110" windowWidth="19420" windowHeight="10300" tabRatio="852" firstSheet="12" activeTab="12" xr2:uid="{00000000-000D-0000-FFFF-FFFF00000000}"/>
  </bookViews>
  <sheets>
    <sheet name="Summary INTERNAL USE" sheetId="25" state="hidden" r:id="rId1"/>
    <sheet name="Instructions and Summary" sheetId="1" r:id="rId2"/>
    <sheet name="a. Personnel" sheetId="20" r:id="rId3"/>
    <sheet name="b. Travel" sheetId="4" r:id="rId4"/>
    <sheet name="c. Equipment" sheetId="5" r:id="rId5"/>
    <sheet name="d. Supplies" sheetId="6" r:id="rId6"/>
    <sheet name="e1. Contractual" sheetId="26" r:id="rId7"/>
    <sheet name="e2. Subawards" sheetId="7" r:id="rId8"/>
    <sheet name="f. Construction" sheetId="8" r:id="rId9"/>
    <sheet name="g. Other" sheetId="9" r:id="rId10"/>
    <sheet name="h. Indirect" sheetId="10" r:id="rId11"/>
    <sheet name="i. Cost Sharing-Matching" sheetId="11" r:id="rId12"/>
    <sheet name="j. Program Income" sheetId="24" r:id="rId13"/>
    <sheet name="List" sheetId="22" state="hidden" r:id="rId14"/>
  </sheets>
  <definedNames>
    <definedName name="_xleta.IFERROR" hidden="1" xlm="1">#NAME?</definedName>
    <definedName name="_xlnm.Print_Area" localSheetId="2">'a. Personnel'!$A$1:$N$28</definedName>
    <definedName name="_xlnm.Print_Area" localSheetId="4">'c. Equipment'!$A$1:$H$25</definedName>
    <definedName name="_xlnm.Print_Area" localSheetId="5">'d. Supplies'!$A$1:$H$24</definedName>
    <definedName name="_xlnm.Print_Area" localSheetId="6">'e1. Contractual'!$A$1:$H$25</definedName>
    <definedName name="_xlnm.Print_Area" localSheetId="7">'e2. Subawards'!$A$1:$Q$30</definedName>
    <definedName name="_xlnm.Print_Area" localSheetId="8">'f. Construction'!$A$1:$H$28</definedName>
    <definedName name="_xlnm.Print_Area" localSheetId="9">'g. Other'!$A$1:$M$21</definedName>
    <definedName name="_xlnm.Print_Area" localSheetId="10">'h. Indirect'!$A$1:$I$19</definedName>
    <definedName name="_xlnm.Print_Area" localSheetId="11">'i. Cost Sharing-Matching'!$A$1:$E$37</definedName>
    <definedName name="_xlnm.Print_Area" localSheetId="1">'Instructions and Summary'!$A$1:$I$46</definedName>
    <definedName name="_xlnm.Print_Titles" localSheetId="2">'a. Personnel'!$8:$8</definedName>
    <definedName name="_xlnm.Print_Titles" localSheetId="3">'b. Travel'!$6:$6</definedName>
    <definedName name="_xlnm.Print_Titles" localSheetId="4">'c. Equipment'!$6:$6</definedName>
    <definedName name="_xlnm.Print_Titles" localSheetId="5">'d. Supplies'!$6:$6</definedName>
    <definedName name="_xlnm.Print_Titles" localSheetId="6">'e1. Contractual'!#REF!</definedName>
    <definedName name="_xlnm.Print_Titles" localSheetId="7">'e2. Subawards'!$6:$6</definedName>
    <definedName name="_xlnm.Print_Titles" localSheetId="8">'f. Construction'!$6:$6</definedName>
    <definedName name="_xlnm.Print_Titles" localSheetId="9">'g. Other'!$6:$6</definedName>
    <definedName name="_xlnm.Print_Titles" localSheetId="11">'i. Cost Sharing-Matching'!$5:$5</definedName>
    <definedName name="Text156" localSheetId="11">'i. Cost Sharing-Matching'!#REF!</definedName>
    <definedName name="Text156" localSheetId="12">'j. Program Income'!#REF!</definedName>
    <definedName name="Text157" localSheetId="11">'i. Cost Sharing-Matching'!#REF!</definedName>
    <definedName name="Text157" localSheetId="12">'j. Program Income'!#REF!</definedName>
    <definedName name="Text158" localSheetId="11">'i. Cost Sharing-Matching'!#REF!</definedName>
    <definedName name="Text158" localSheetId="12">'j. Program Income'!#REF!</definedName>
    <definedName name="Z_5BEC5FDE_32D0_42EF_8D2A_06DCBD4F05CC_.wvu.PrintArea" localSheetId="2" hidden="1">'a. Personnel'!$A$1:$K$28</definedName>
    <definedName name="Z_5BEC5FDE_32D0_42EF_8D2A_06DCBD4F05CC_.wvu.PrintArea" localSheetId="6" hidden="1">'e1. Contractual'!$B$1:$D$24</definedName>
    <definedName name="Z_5BEC5FDE_32D0_42EF_8D2A_06DCBD4F05CC_.wvu.PrintArea" localSheetId="12" hidden="1">'j. Program Income'!$A$1:$C$6</definedName>
    <definedName name="Z_5BEC5FDE_32D0_42EF_8D2A_06DCBD4F05CC_.wvu.PrintTitles" localSheetId="2" hidden="1">'a. Personnel'!$8:$8</definedName>
    <definedName name="Z_5BEC5FDE_32D0_42EF_8D2A_06DCBD4F05CC_.wvu.PrintTitles" localSheetId="6" hidden="1">'e1. Contractual'!#REF!</definedName>
    <definedName name="Z_5BEC5FDE_32D0_42EF_8D2A_06DCBD4F05CC_.wvu.PrintTitles" localSheetId="12" hidden="1">'j. Program Income'!#REF!</definedName>
    <definedName name="Z_6588CF8C_0BB8_4786_9A46_0A2D10254132_.wvu.PrintArea" localSheetId="2" hidden="1">'a. Personnel'!$A$1:$K$28</definedName>
    <definedName name="Z_6588CF8C_0BB8_4786_9A46_0A2D10254132_.wvu.PrintArea" localSheetId="6" hidden="1">'e1. Contractual'!$B$1:$D$24</definedName>
    <definedName name="Z_6588CF8C_0BB8_4786_9A46_0A2D10254132_.wvu.PrintArea" localSheetId="12" hidden="1">'j. Program Income'!$A$1:$C$6</definedName>
    <definedName name="Z_6588CF8C_0BB8_4786_9A46_0A2D10254132_.wvu.PrintTitles" localSheetId="2" hidden="1">'a. Personnel'!$8:$8</definedName>
    <definedName name="Z_6588CF8C_0BB8_4786_9A46_0A2D10254132_.wvu.PrintTitles" localSheetId="6" hidden="1">'e1. Contractual'!#REF!</definedName>
    <definedName name="Z_6588CF8C_0BB8_4786_9A46_0A2D10254132_.wvu.PrintTitles" localSheetId="12" hidden="1">'j. Program Income'!#REF!</definedName>
    <definedName name="Z_712CE29F_EFCA_4968_A7C5_599F87319D6A_.wvu.PrintArea" localSheetId="2" hidden="1">'a. Personnel'!$A$1:$K$28</definedName>
    <definedName name="Z_712CE29F_EFCA_4968_A7C5_599F87319D6A_.wvu.PrintArea" localSheetId="6" hidden="1">'e1. Contractual'!$B$1:$D$24</definedName>
    <definedName name="Z_712CE29F_EFCA_4968_A7C5_599F87319D6A_.wvu.PrintArea" localSheetId="12" hidden="1">'j. Program Income'!$A$1:$C$6</definedName>
    <definedName name="Z_712CE29F_EFCA_4968_A7C5_599F87319D6A_.wvu.PrintTitles" localSheetId="2" hidden="1">'a. Personnel'!$8:$8</definedName>
    <definedName name="Z_712CE29F_EFCA_4968_A7C5_599F87319D6A_.wvu.PrintTitles" localSheetId="6" hidden="1">'e1. Contractual'!#REF!</definedName>
    <definedName name="Z_712CE29F_EFCA_4968_A7C5_599F87319D6A_.wvu.PrintTitles" localSheetId="12" hidden="1">'j. Program Income'!#REF!</definedName>
    <definedName name="Z_BF352FCE_C1BE_4B84_9561_6030FEF6A15F_.wvu.PrintArea" localSheetId="2" hidden="1">'a. Personnel'!$A$1:$K$28</definedName>
    <definedName name="Z_BF352FCE_C1BE_4B84_9561_6030FEF6A15F_.wvu.PrintTitles" localSheetId="2" hidden="1">'a. Personnel'!$8:$8</definedName>
    <definedName name="Z_BF352FCE_C1BE_4B84_9561_6030FEF6A15F_.wvu.PrintTitles" localSheetId="6" hidden="1">'e1. Contractual'!#REF!</definedName>
    <definedName name="Z_BF352FCE_C1BE_4B84_9561_6030FEF6A15F_.wvu.PrintTitles" localSheetId="12" hidden="1">'j. Program Income'!#REF!</definedName>
    <definedName name="Z_D5CEF8EB_A9A7_4458_BF65_8F18E34CBA87_.wvu.PrintArea" localSheetId="2" hidden="1">'a. Personnel'!$A$1:$K$28</definedName>
    <definedName name="Z_D5CEF8EB_A9A7_4458_BF65_8F18E34CBA87_.wvu.PrintArea" localSheetId="6" hidden="1">'e1. Contractual'!$B$1:$D$24</definedName>
    <definedName name="Z_D5CEF8EB_A9A7_4458_BF65_8F18E34CBA87_.wvu.PrintArea" localSheetId="12" hidden="1">'j. Program Income'!$A$1:$C$6</definedName>
    <definedName name="Z_D5CEF8EB_A9A7_4458_BF65_8F18E34CBA87_.wvu.PrintTitles" localSheetId="2" hidden="1">'a. Personnel'!$8:$8</definedName>
    <definedName name="Z_D5CEF8EB_A9A7_4458_BF65_8F18E34CBA87_.wvu.PrintTitles" localSheetId="6" hidden="1">'e1. Contractual'!#REF!</definedName>
    <definedName name="Z_D5CEF8EB_A9A7_4458_BF65_8F18E34CBA87_.wvu.PrintTitles" localSheetId="12" hidden="1">'j. Program Income'!#REF!</definedName>
    <definedName name="Z_D7FF18E2_A72D_4088_BD59_9D74A43C39A8_.wvu.PrintArea" localSheetId="2" hidden="1">'a. Personnel'!$A$1:$K$28</definedName>
    <definedName name="Z_D7FF18E2_A72D_4088_BD59_9D74A43C39A8_.wvu.PrintArea" localSheetId="6" hidden="1">'e1. Contractual'!$B$1:$D$24</definedName>
    <definedName name="Z_D7FF18E2_A72D_4088_BD59_9D74A43C39A8_.wvu.PrintArea" localSheetId="12" hidden="1">'j. Program Income'!$A$1:$C$6</definedName>
    <definedName name="Z_D7FF18E2_A72D_4088_BD59_9D74A43C39A8_.wvu.PrintTitles" localSheetId="2" hidden="1">'a. Personnel'!$8:$8</definedName>
    <definedName name="Z_D7FF18E2_A72D_4088_BD59_9D74A43C39A8_.wvu.PrintTitles" localSheetId="6" hidden="1">'e1. Contractual'!#REF!</definedName>
    <definedName name="Z_D7FF18E2_A72D_4088_BD59_9D74A43C39A8_.wvu.PrintTitles" localSheetId="12" hidden="1">'j. Program Income'!#REF!</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9" l="1"/>
  <c r="D9" i="10"/>
  <c r="H13" i="9"/>
  <c r="H8" i="9"/>
  <c r="F12" i="9"/>
  <c r="F8" i="9"/>
  <c r="F8" i="8"/>
  <c r="H8" i="8"/>
  <c r="H9" i="8"/>
  <c r="H10" i="8"/>
  <c r="H11" i="8"/>
  <c r="H12" i="8"/>
  <c r="H13" i="8"/>
  <c r="H14" i="8"/>
  <c r="H15" i="8"/>
  <c r="H16" i="8"/>
  <c r="H17" i="8"/>
  <c r="H18" i="8"/>
  <c r="H19" i="8"/>
  <c r="H20" i="8"/>
  <c r="N18" i="6"/>
  <c r="Q12" i="4"/>
  <c r="K7" i="4"/>
  <c r="K8" i="4"/>
  <c r="K9" i="4"/>
  <c r="K10" i="4"/>
  <c r="K11" i="4"/>
  <c r="K12" i="4"/>
  <c r="K13" i="4"/>
  <c r="K14" i="4"/>
  <c r="K15" i="4"/>
  <c r="K16" i="4"/>
  <c r="K17" i="4"/>
  <c r="K18" i="4"/>
  <c r="K19" i="4"/>
  <c r="K20" i="4"/>
  <c r="K21" i="4"/>
  <c r="K22" i="4"/>
  <c r="K23" i="4"/>
  <c r="K24" i="4"/>
  <c r="K25" i="4"/>
  <c r="K26" i="4"/>
  <c r="K27" i="4"/>
  <c r="M7" i="4"/>
  <c r="M12" i="20"/>
  <c r="M13" i="20"/>
  <c r="M14" i="20"/>
  <c r="M15" i="20"/>
  <c r="M16" i="20"/>
  <c r="M17" i="20"/>
  <c r="M18" i="20"/>
  <c r="M19" i="20"/>
  <c r="M20" i="20"/>
  <c r="M11" i="20"/>
  <c r="M9" i="20"/>
  <c r="L22" i="8"/>
  <c r="M24" i="7"/>
  <c r="I22" i="7"/>
  <c r="G22" i="7"/>
  <c r="L18" i="26"/>
  <c r="L17" i="10"/>
  <c r="L15" i="9"/>
  <c r="N19" i="5"/>
  <c r="S22" i="20"/>
  <c r="V29" i="4"/>
  <c r="H7" i="9"/>
  <c r="F12" i="10" l="1"/>
  <c r="E17" i="10"/>
  <c r="E11" i="20"/>
  <c r="E12" i="20"/>
  <c r="E13" i="20"/>
  <c r="E14" i="20"/>
  <c r="E15" i="20"/>
  <c r="E16" i="20"/>
  <c r="E17" i="20"/>
  <c r="E18" i="20"/>
  <c r="E19" i="20"/>
  <c r="E20" i="20"/>
  <c r="B42" i="1"/>
  <c r="C24" i="11"/>
  <c r="D24" i="11"/>
  <c r="C25" i="11"/>
  <c r="D25" i="11"/>
  <c r="C26" i="11"/>
  <c r="D26" i="11"/>
  <c r="C27" i="11"/>
  <c r="D27" i="11"/>
  <c r="C28" i="11"/>
  <c r="D28" i="11"/>
  <c r="C29" i="11"/>
  <c r="D29" i="11"/>
  <c r="C30" i="11"/>
  <c r="D30" i="11"/>
  <c r="C31" i="11"/>
  <c r="D31" i="11"/>
  <c r="C32" i="11"/>
  <c r="D32" i="11"/>
  <c r="B32" i="11"/>
  <c r="B31" i="11"/>
  <c r="B30" i="11"/>
  <c r="B29" i="11"/>
  <c r="B28" i="11"/>
  <c r="B27" i="11"/>
  <c r="B26" i="11"/>
  <c r="E26" i="11" s="1"/>
  <c r="B25" i="11"/>
  <c r="B24" i="11"/>
  <c r="F11" i="20" l="1"/>
  <c r="E22" i="20"/>
  <c r="E31" i="11"/>
  <c r="E27" i="11"/>
  <c r="E24" i="11"/>
  <c r="C33" i="11"/>
  <c r="E28" i="11"/>
  <c r="D33" i="11"/>
  <c r="E32" i="11"/>
  <c r="B33" i="11"/>
  <c r="E25" i="11"/>
  <c r="E29" i="11"/>
  <c r="E30" i="11"/>
  <c r="H11" i="20"/>
  <c r="D18" i="26"/>
  <c r="H12" i="10" s="1"/>
  <c r="B22" i="26"/>
  <c r="F42" i="1" l="1"/>
  <c r="E42" i="1"/>
  <c r="D42" i="1"/>
  <c r="C42" i="1"/>
  <c r="B38" i="1"/>
  <c r="D10" i="5"/>
  <c r="D22" i="8"/>
  <c r="D11" i="10"/>
  <c r="D13" i="10"/>
  <c r="F19" i="9"/>
  <c r="F41" i="1" s="1"/>
  <c r="F26" i="8"/>
  <c r="F40" i="1" s="1"/>
  <c r="F28" i="7"/>
  <c r="F39" i="1" s="1"/>
  <c r="F22" i="26"/>
  <c r="F38" i="1" s="1"/>
  <c r="F22" i="6"/>
  <c r="F37" i="1" s="1"/>
  <c r="F23" i="5"/>
  <c r="F36" i="1" s="1"/>
  <c r="F33" i="4"/>
  <c r="F35" i="1" s="1"/>
  <c r="F26" i="20"/>
  <c r="F34" i="1" s="1"/>
  <c r="D12" i="10"/>
  <c r="E19" i="9"/>
  <c r="E41" i="1" s="1"/>
  <c r="C19" i="9"/>
  <c r="C41" i="1" s="1"/>
  <c r="D19" i="9"/>
  <c r="D41" i="1" s="1"/>
  <c r="B19" i="9"/>
  <c r="B41" i="1" s="1"/>
  <c r="D15" i="9"/>
  <c r="E26" i="8"/>
  <c r="E40" i="1" s="1"/>
  <c r="C26" i="8"/>
  <c r="C40" i="1" s="1"/>
  <c r="D26" i="8"/>
  <c r="D40" i="1" s="1"/>
  <c r="B26" i="8"/>
  <c r="B40" i="1" s="1"/>
  <c r="D28" i="7"/>
  <c r="D39" i="1" s="1"/>
  <c r="C28" i="7"/>
  <c r="C39" i="1" s="1"/>
  <c r="E28" i="7"/>
  <c r="E39" i="1" s="1"/>
  <c r="B28" i="7"/>
  <c r="B39" i="1" s="1"/>
  <c r="E24" i="7"/>
  <c r="C23" i="5"/>
  <c r="C36" i="1" s="1"/>
  <c r="C22" i="26"/>
  <c r="C38" i="1" s="1"/>
  <c r="D22" i="26"/>
  <c r="D38" i="1" s="1"/>
  <c r="E22" i="26"/>
  <c r="E38" i="1" s="1"/>
  <c r="C22" i="6"/>
  <c r="C37" i="1" s="1"/>
  <c r="D22" i="6"/>
  <c r="D37" i="1" s="1"/>
  <c r="E22" i="6"/>
  <c r="E37" i="1" s="1"/>
  <c r="B22" i="6"/>
  <c r="B37" i="1" s="1"/>
  <c r="F18" i="6"/>
  <c r="D23" i="5"/>
  <c r="D36" i="1" s="1"/>
  <c r="E23" i="5"/>
  <c r="E36" i="1" s="1"/>
  <c r="B23" i="5"/>
  <c r="B36" i="1" s="1"/>
  <c r="F19" i="5"/>
  <c r="D14" i="10" l="1"/>
  <c r="F14" i="10"/>
  <c r="H14" i="10"/>
  <c r="D15" i="10"/>
  <c r="H15" i="10"/>
  <c r="F15" i="10"/>
  <c r="H13" i="10"/>
  <c r="F13" i="10"/>
  <c r="H11" i="10"/>
  <c r="F11" i="10"/>
  <c r="D10" i="10"/>
  <c r="H10" i="10"/>
  <c r="F10" i="10"/>
  <c r="F43" i="1"/>
  <c r="O29" i="4"/>
  <c r="C33" i="4"/>
  <c r="C35" i="1" s="1"/>
  <c r="D33" i="4"/>
  <c r="D35" i="1" s="1"/>
  <c r="E33" i="4"/>
  <c r="E35" i="1" s="1"/>
  <c r="B33" i="4"/>
  <c r="B35" i="1" s="1"/>
  <c r="C26" i="20"/>
  <c r="C34" i="1" s="1"/>
  <c r="D26" i="20"/>
  <c r="D34" i="1" s="1"/>
  <c r="E26" i="20"/>
  <c r="E34" i="1" s="1"/>
  <c r="B26" i="20"/>
  <c r="B34" i="1" s="1"/>
  <c r="J22" i="20"/>
  <c r="D8" i="10" l="1"/>
  <c r="H8" i="10"/>
  <c r="F8" i="10"/>
  <c r="H9" i="10"/>
  <c r="F9" i="10"/>
  <c r="B43" i="1"/>
  <c r="C43" i="1"/>
  <c r="E43" i="1"/>
  <c r="D43" i="1"/>
  <c r="D9" i="6"/>
  <c r="H9" i="6" s="1"/>
  <c r="D10" i="6"/>
  <c r="J10" i="6" s="1"/>
  <c r="H9" i="9"/>
  <c r="H10" i="9"/>
  <c r="H11" i="9"/>
  <c r="H12" i="9"/>
  <c r="H15" i="9"/>
  <c r="F9" i="9"/>
  <c r="F10" i="9"/>
  <c r="F11" i="9"/>
  <c r="F13" i="9"/>
  <c r="F9" i="8"/>
  <c r="F10" i="8"/>
  <c r="F11" i="8"/>
  <c r="F12" i="8"/>
  <c r="F13" i="8"/>
  <c r="F14" i="8"/>
  <c r="F15" i="8"/>
  <c r="F16" i="8"/>
  <c r="F17" i="8"/>
  <c r="F18" i="8"/>
  <c r="F19" i="8"/>
  <c r="F20" i="8"/>
  <c r="H22" i="8"/>
  <c r="I8" i="7"/>
  <c r="I9" i="7"/>
  <c r="I10" i="7"/>
  <c r="I11" i="7"/>
  <c r="I12" i="7"/>
  <c r="I13" i="7"/>
  <c r="I14" i="7"/>
  <c r="I15" i="7"/>
  <c r="I16" i="7"/>
  <c r="I17" i="7"/>
  <c r="I18" i="7"/>
  <c r="I19" i="7"/>
  <c r="I20" i="7"/>
  <c r="I21" i="7"/>
  <c r="G8" i="7"/>
  <c r="G9" i="7"/>
  <c r="G10" i="7"/>
  <c r="G11" i="7"/>
  <c r="G12" i="7"/>
  <c r="G13" i="7"/>
  <c r="G14" i="7"/>
  <c r="G15" i="7"/>
  <c r="G16" i="7"/>
  <c r="G17" i="7"/>
  <c r="G18" i="7"/>
  <c r="G19" i="7"/>
  <c r="G20" i="7"/>
  <c r="G21" i="7"/>
  <c r="H9" i="26"/>
  <c r="H10" i="26"/>
  <c r="H11" i="26"/>
  <c r="H12" i="26"/>
  <c r="H13" i="26"/>
  <c r="H14" i="26"/>
  <c r="H15" i="26"/>
  <c r="H16" i="26"/>
  <c r="H8" i="26"/>
  <c r="F9" i="26"/>
  <c r="F10" i="26"/>
  <c r="F11" i="26"/>
  <c r="F12" i="26"/>
  <c r="F13" i="26"/>
  <c r="F14" i="26"/>
  <c r="F15" i="26"/>
  <c r="F16" i="26"/>
  <c r="F8" i="26"/>
  <c r="I24" i="7" l="1"/>
  <c r="G43" i="1"/>
  <c r="H10" i="6"/>
  <c r="J9" i="6"/>
  <c r="D7" i="10"/>
  <c r="G7" i="10" s="1"/>
  <c r="I7" i="10" l="1"/>
  <c r="I7" i="7" l="1"/>
  <c r="F22" i="8"/>
  <c r="B22" i="8"/>
  <c r="B18" i="26"/>
  <c r="D8" i="6"/>
  <c r="B17" i="1" l="1"/>
  <c r="I12" i="10"/>
  <c r="H17" i="1" s="1"/>
  <c r="G12" i="10"/>
  <c r="E17" i="1" s="1"/>
  <c r="G14" i="10"/>
  <c r="E19" i="1" s="1"/>
  <c r="O9" i="20"/>
  <c r="F15" i="20" l="1"/>
  <c r="H15" i="20" s="1"/>
  <c r="O15" i="20"/>
  <c r="L15" i="20"/>
  <c r="C24" i="7"/>
  <c r="B15" i="9"/>
  <c r="F7" i="8"/>
  <c r="H7" i="8" s="1"/>
  <c r="B18" i="1" l="1"/>
  <c r="G13" i="10"/>
  <c r="E18" i="1" s="1"/>
  <c r="I13" i="10"/>
  <c r="H18" i="1" s="1"/>
  <c r="P15" i="20"/>
  <c r="I14" i="10"/>
  <c r="H19" i="1" s="1"/>
  <c r="G18" i="1"/>
  <c r="G24" i="7"/>
  <c r="D18" i="1" s="1"/>
  <c r="C18" i="1" l="1"/>
  <c r="F18" i="1"/>
  <c r="F19" i="20"/>
  <c r="L19" i="20"/>
  <c r="O19" i="20"/>
  <c r="L20" i="20"/>
  <c r="O20" i="20"/>
  <c r="F18" i="20"/>
  <c r="H18" i="20" s="1"/>
  <c r="L18" i="20"/>
  <c r="O18" i="20"/>
  <c r="G20" i="1"/>
  <c r="I15" i="10"/>
  <c r="H20" i="1" s="1"/>
  <c r="G19" i="1"/>
  <c r="F19" i="1" s="1"/>
  <c r="F20" i="20"/>
  <c r="H18" i="26"/>
  <c r="G17" i="1" s="1"/>
  <c r="F17" i="1" s="1"/>
  <c r="D8" i="5"/>
  <c r="F20" i="1" l="1"/>
  <c r="H8" i="5"/>
  <c r="J8" i="5"/>
  <c r="P18" i="20"/>
  <c r="P20" i="20"/>
  <c r="H19" i="20"/>
  <c r="P19" i="20"/>
  <c r="H20" i="20"/>
  <c r="D9" i="5"/>
  <c r="E17" i="11"/>
  <c r="F7" i="9"/>
  <c r="H10" i="5" l="1"/>
  <c r="J10" i="5"/>
  <c r="H9" i="5"/>
  <c r="J9" i="5"/>
  <c r="F13" i="20"/>
  <c r="H13" i="20" s="1"/>
  <c r="L13" i="20"/>
  <c r="O13" i="20"/>
  <c r="F14" i="20"/>
  <c r="L14" i="20"/>
  <c r="O14" i="20"/>
  <c r="F12" i="20"/>
  <c r="O12" i="20"/>
  <c r="L12" i="20"/>
  <c r="L11" i="20"/>
  <c r="O11" i="20"/>
  <c r="F18" i="26"/>
  <c r="D17" i="1" s="1"/>
  <c r="C17" i="1" s="1"/>
  <c r="H12" i="20" l="1"/>
  <c r="P14" i="20"/>
  <c r="P13" i="20"/>
  <c r="P11" i="20"/>
  <c r="P12" i="20"/>
  <c r="D20" i="1"/>
  <c r="G15" i="10"/>
  <c r="E20" i="1" s="1"/>
  <c r="C20" i="1" s="1"/>
  <c r="D19" i="1"/>
  <c r="C19" i="1" s="1"/>
  <c r="D11" i="6"/>
  <c r="D29" i="25"/>
  <c r="D23" i="25"/>
  <c r="D18" i="25"/>
  <c r="C29" i="25"/>
  <c r="C23" i="25"/>
  <c r="D7" i="6"/>
  <c r="H7" i="6" s="1"/>
  <c r="H11" i="6" l="1"/>
  <c r="J11" i="6"/>
  <c r="F17" i="20"/>
  <c r="H17" i="20" s="1"/>
  <c r="L17" i="20"/>
  <c r="O17" i="20"/>
  <c r="O16" i="20"/>
  <c r="L16" i="20"/>
  <c r="L22" i="20" s="1"/>
  <c r="D20" i="25"/>
  <c r="C18" i="25"/>
  <c r="F16" i="20"/>
  <c r="F22" i="20" s="1"/>
  <c r="J7" i="6"/>
  <c r="H8" i="6"/>
  <c r="J8" i="6"/>
  <c r="H14" i="20"/>
  <c r="H16" i="20" l="1"/>
  <c r="H22" i="20" s="1"/>
  <c r="P16" i="20"/>
  <c r="P17" i="20"/>
  <c r="B13" i="1"/>
  <c r="O22" i="20"/>
  <c r="D19" i="25"/>
  <c r="E19" i="11"/>
  <c r="E18" i="11"/>
  <c r="B20" i="1"/>
  <c r="C20" i="25" s="1"/>
  <c r="B19" i="1"/>
  <c r="C19" i="25" s="1"/>
  <c r="D13" i="5"/>
  <c r="J13" i="5" s="1"/>
  <c r="D13" i="6"/>
  <c r="D11" i="5"/>
  <c r="D17" i="5"/>
  <c r="D16" i="5"/>
  <c r="D15" i="5"/>
  <c r="D14" i="5"/>
  <c r="D12" i="5"/>
  <c r="H12" i="5" s="1"/>
  <c r="M22" i="20" l="1"/>
  <c r="D13" i="1" s="1"/>
  <c r="P22" i="20"/>
  <c r="G13" i="1" s="1"/>
  <c r="H13" i="5"/>
  <c r="J12" i="5"/>
  <c r="J14" i="5"/>
  <c r="H14" i="5"/>
  <c r="H17" i="5"/>
  <c r="J17" i="5"/>
  <c r="H15" i="5"/>
  <c r="J15" i="5"/>
  <c r="J11" i="5"/>
  <c r="H11" i="5"/>
  <c r="H16" i="5"/>
  <c r="J16" i="5"/>
  <c r="H13" i="6"/>
  <c r="J13" i="6"/>
  <c r="G12" i="1"/>
  <c r="O10" i="20"/>
  <c r="D12" i="1"/>
  <c r="B25" i="25"/>
  <c r="B19" i="25"/>
  <c r="B24" i="25"/>
  <c r="B14" i="25"/>
  <c r="B20" i="25"/>
  <c r="E20" i="11"/>
  <c r="E35" i="11" s="1"/>
  <c r="B26" i="1" s="1"/>
  <c r="B12" i="1"/>
  <c r="B11" i="1" s="1"/>
  <c r="G11" i="1" l="1"/>
  <c r="G8" i="10"/>
  <c r="I8" i="10"/>
  <c r="D11" i="1"/>
  <c r="C12" i="25"/>
  <c r="I9" i="10"/>
  <c r="H14" i="1" s="1"/>
  <c r="G9" i="10"/>
  <c r="E14" i="1" s="1"/>
  <c r="P10" i="20"/>
  <c r="M10" i="20"/>
  <c r="H19" i="5"/>
  <c r="J19" i="5"/>
  <c r="B15" i="25"/>
  <c r="B13" i="25"/>
  <c r="B18" i="25"/>
  <c r="H11" i="1" l="1"/>
  <c r="F11" i="1" s="1"/>
  <c r="E11" i="1"/>
  <c r="C11" i="1" s="1"/>
  <c r="G15" i="1"/>
  <c r="D15" i="1"/>
  <c r="D12" i="25"/>
  <c r="B12" i="25"/>
  <c r="D17" i="10"/>
  <c r="B22" i="1" s="1"/>
  <c r="D16" i="25" l="1"/>
  <c r="B23" i="25"/>
  <c r="D7" i="5"/>
  <c r="H7" i="5" l="1"/>
  <c r="J7" i="5"/>
  <c r="D12" i="6"/>
  <c r="D14" i="6"/>
  <c r="D15" i="6"/>
  <c r="D16" i="6"/>
  <c r="J15" i="6" l="1"/>
  <c r="H15" i="6"/>
  <c r="H14" i="6"/>
  <c r="J14" i="6"/>
  <c r="H16" i="6"/>
  <c r="J16" i="6"/>
  <c r="H12" i="6"/>
  <c r="H18" i="6" s="1"/>
  <c r="J12" i="6"/>
  <c r="D19" i="5"/>
  <c r="D18" i="6"/>
  <c r="B16" i="1" l="1"/>
  <c r="I11" i="10"/>
  <c r="H16" i="1" s="1"/>
  <c r="G11" i="10"/>
  <c r="E16" i="1" s="1"/>
  <c r="G10" i="10"/>
  <c r="I10" i="10"/>
  <c r="B15" i="1"/>
  <c r="J18" i="6"/>
  <c r="B16" i="25"/>
  <c r="B17" i="25"/>
  <c r="E15" i="1" l="1"/>
  <c r="G17" i="10"/>
  <c r="H15" i="1"/>
  <c r="I17" i="10"/>
  <c r="G16" i="1"/>
  <c r="F16" i="1" s="1"/>
  <c r="B21" i="25"/>
  <c r="B27" i="25" s="1"/>
  <c r="F15" i="1" l="1"/>
  <c r="H21" i="1"/>
  <c r="C15" i="1"/>
  <c r="C16" i="25" s="1"/>
  <c r="E21" i="1"/>
  <c r="D16" i="1" l="1"/>
  <c r="C16" i="1" s="1"/>
  <c r="C17" i="25" l="1"/>
  <c r="D17" i="25"/>
  <c r="P9" i="20"/>
  <c r="B29" i="25" l="1"/>
  <c r="B32" i="25" l="1"/>
  <c r="B30" i="25" s="1"/>
  <c r="Q7" i="4" l="1"/>
  <c r="M8" i="4"/>
  <c r="S8" i="4" l="1"/>
  <c r="Q8" i="4"/>
  <c r="M9" i="4"/>
  <c r="M25" i="4"/>
  <c r="M12" i="4"/>
  <c r="M23" i="4"/>
  <c r="M15" i="4"/>
  <c r="M11" i="4"/>
  <c r="M20" i="4"/>
  <c r="M14" i="4"/>
  <c r="M27" i="4"/>
  <c r="M21" i="4"/>
  <c r="M19" i="4"/>
  <c r="M10" i="4"/>
  <c r="M13" i="4"/>
  <c r="M18" i="4"/>
  <c r="M17" i="4"/>
  <c r="M24" i="4"/>
  <c r="M16" i="4"/>
  <c r="M22" i="4"/>
  <c r="M26" i="4"/>
  <c r="Q9" i="4" l="1"/>
  <c r="Q29" i="4" s="1"/>
  <c r="D14" i="1" s="1"/>
  <c r="S9" i="4"/>
  <c r="S25" i="4"/>
  <c r="Q25" i="4"/>
  <c r="S12" i="4"/>
  <c r="S23" i="4"/>
  <c r="Q23" i="4"/>
  <c r="S15" i="4"/>
  <c r="Q15" i="4"/>
  <c r="S11" i="4"/>
  <c r="Q11" i="4"/>
  <c r="S20" i="4"/>
  <c r="Q20" i="4"/>
  <c r="S14" i="4"/>
  <c r="Q14" i="4"/>
  <c r="Q27" i="4"/>
  <c r="S27" i="4"/>
  <c r="S21" i="4"/>
  <c r="Q21" i="4"/>
  <c r="S19" i="4"/>
  <c r="Q19" i="4"/>
  <c r="M29" i="4"/>
  <c r="B14" i="1" s="1"/>
  <c r="B21" i="1" s="1"/>
  <c r="B23" i="1" s="1"/>
  <c r="B27" i="1" s="1"/>
  <c r="S10" i="4"/>
  <c r="Q10" i="4"/>
  <c r="Q13" i="4"/>
  <c r="S13" i="4"/>
  <c r="S18" i="4"/>
  <c r="Q18" i="4"/>
  <c r="S17" i="4"/>
  <c r="Q17" i="4"/>
  <c r="Q24" i="4"/>
  <c r="S24" i="4"/>
  <c r="Q16" i="4"/>
  <c r="S16" i="4"/>
  <c r="S22" i="4"/>
  <c r="Q22" i="4"/>
  <c r="S26" i="4"/>
  <c r="Q26" i="4"/>
  <c r="B24" i="1"/>
  <c r="S29" i="4" l="1"/>
  <c r="G14" i="1" s="1"/>
  <c r="D21" i="1"/>
  <c r="C29" i="1" s="1"/>
  <c r="G29" i="1" s="1"/>
  <c r="C14" i="1"/>
  <c r="C15" i="25" s="1"/>
  <c r="D15" i="25"/>
  <c r="D21" i="25" s="1"/>
  <c r="D27" i="25" s="1"/>
  <c r="D32" i="25" s="1"/>
  <c r="D33" i="25" s="1"/>
  <c r="F14" i="1" l="1"/>
  <c r="G21" i="1"/>
  <c r="C30" i="1" s="1"/>
  <c r="G30" i="1" s="1"/>
</calcChain>
</file>

<file path=xl/sharedStrings.xml><?xml version="1.0" encoding="utf-8"?>
<sst xmlns="http://schemas.openxmlformats.org/spreadsheetml/2006/main" count="553" uniqueCount="271">
  <si>
    <t>Instructions and Summary</t>
  </si>
  <si>
    <t>Award Number:</t>
  </si>
  <si>
    <t>Date of Submission:</t>
  </si>
  <si>
    <t>Award Recipient:</t>
  </si>
  <si>
    <t xml:space="preserve">Form submitted by: </t>
  </si>
  <si>
    <t xml:space="preserve">Please read the instructions on each worksheet tab before starting. If you have any questions, please ask your DOC contact.                                                                                                    Do not modify this template or any cells or formulas.  </t>
  </si>
  <si>
    <r>
      <rPr>
        <b/>
        <sz val="10"/>
        <color rgb="FF000000"/>
        <rFont val="Arial"/>
        <family val="2"/>
      </rPr>
      <t>1.</t>
    </r>
    <r>
      <rPr>
        <sz val="10"/>
        <color rgb="FF000000"/>
        <rFont val="Arial"/>
        <family val="2"/>
      </rPr>
      <t xml:space="preserve"> Fill out the blank white cells in workbook tabs a. through i. with costs only for the current phase  (e.g., initial proposal or final proposal) being submitted. Also complete tab j.
</t>
    </r>
    <r>
      <rPr>
        <b/>
        <sz val="10"/>
        <color rgb="FF000000"/>
        <rFont val="Arial"/>
        <family val="2"/>
      </rPr>
      <t>2.</t>
    </r>
    <r>
      <rPr>
        <sz val="10"/>
        <color rgb="FF000000"/>
        <rFont val="Arial"/>
        <family val="2"/>
      </rPr>
      <t xml:space="preserve"> Blue colored cells contain instructions, headers, or summary calculations and should not be modified. Only blank white cells should be populated.   
</t>
    </r>
    <r>
      <rPr>
        <b/>
        <sz val="10"/>
        <color rgb="FF000000"/>
        <rFont val="Arial"/>
        <family val="2"/>
      </rPr>
      <t xml:space="preserve">3. </t>
    </r>
    <r>
      <rPr>
        <sz val="10"/>
        <color rgb="FF000000"/>
        <rFont val="Arial"/>
        <family val="2"/>
      </rPr>
      <t xml:space="preserve">Enter the project costs identified for each Category line item within each worksheet tab to auto-populate the summary tab.  
</t>
    </r>
    <r>
      <rPr>
        <b/>
        <sz val="10"/>
        <color rgb="FF000000"/>
        <rFont val="Arial"/>
        <family val="2"/>
      </rPr>
      <t>4</t>
    </r>
    <r>
      <rPr>
        <sz val="10"/>
        <color rgb="FF000000"/>
        <rFont val="Arial"/>
        <family val="2"/>
      </rPr>
      <t xml:space="preserve">. All costs incurred by the eligible entity's sub-recipients and contractors, should be entered only in section e. Contractual/Subaward. All other sections are for the costs of the eligible entity only.
</t>
    </r>
    <r>
      <rPr>
        <b/>
        <sz val="10"/>
        <color rgb="FF000000"/>
        <rFont val="Arial"/>
        <family val="2"/>
      </rPr>
      <t xml:space="preserve">5. </t>
    </r>
    <r>
      <rPr>
        <sz val="10"/>
        <color rgb="FF000000"/>
        <rFont val="Arial"/>
        <family val="2"/>
      </rPr>
      <t xml:space="preserve">Ensure all entered costs are allowable, allocable, and reasonable in accordance with the administrative requirements prescribed in 2 CFR 200.  Only include costs that can be directly attributed to the project.  Do not include costs that will be incurred for any other Federal financial assistance award. 
</t>
    </r>
    <r>
      <rPr>
        <sz val="11"/>
        <color rgb="FF000000"/>
        <rFont val="Arial"/>
        <family val="2"/>
      </rPr>
      <t xml:space="preserve">      • </t>
    </r>
    <r>
      <rPr>
        <b/>
        <sz val="10"/>
        <color rgb="FF000000"/>
        <rFont val="Arial"/>
        <family val="2"/>
      </rPr>
      <t xml:space="preserve">Allowable </t>
    </r>
    <r>
      <rPr>
        <sz val="10"/>
        <color rgb="FF000000"/>
        <rFont val="Arial"/>
        <family val="2"/>
      </rPr>
      <t xml:space="preserve">refers to costs that may be charged to a grant in accordance with the cost principles prescribed in 2 CFR 200.400.
</t>
    </r>
    <r>
      <rPr>
        <sz val="11"/>
        <color rgb="FF000000"/>
        <rFont val="Arial"/>
        <family val="2"/>
      </rPr>
      <t xml:space="preserve">      •</t>
    </r>
    <r>
      <rPr>
        <sz val="10"/>
        <color rgb="FF000000"/>
        <rFont val="Arial"/>
        <family val="2"/>
      </rPr>
      <t xml:space="preserve"> </t>
    </r>
    <r>
      <rPr>
        <b/>
        <sz val="10"/>
        <color rgb="FF000000"/>
        <rFont val="Arial"/>
        <family val="2"/>
      </rPr>
      <t xml:space="preserve">Allocable </t>
    </r>
    <r>
      <rPr>
        <sz val="10"/>
        <color rgb="FF000000"/>
        <rFont val="Arial"/>
        <family val="2"/>
      </rPr>
      <t xml:space="preserve">refers to costs that can be directly charged to the grant award based on the benefit provided.
</t>
    </r>
    <r>
      <rPr>
        <sz val="11"/>
        <color rgb="FF000000"/>
        <rFont val="Arial"/>
        <family val="2"/>
      </rPr>
      <t xml:space="preserve">      • </t>
    </r>
    <r>
      <rPr>
        <b/>
        <sz val="10"/>
        <color rgb="FF000000"/>
        <rFont val="Arial"/>
        <family val="2"/>
      </rPr>
      <t>Reasonable</t>
    </r>
    <r>
      <rPr>
        <sz val="10"/>
        <color rgb="FF000000"/>
        <rFont val="Arial"/>
        <family val="2"/>
      </rPr>
      <t xml:space="preserve"> refers to actions a prudent business person would employ.
</t>
    </r>
    <r>
      <rPr>
        <b/>
        <sz val="10"/>
        <color rgb="FF000000"/>
        <rFont val="Arial"/>
        <family val="2"/>
      </rPr>
      <t xml:space="preserve">6. </t>
    </r>
    <r>
      <rPr>
        <sz val="10"/>
        <color rgb="FF000000"/>
        <rFont val="Arial"/>
        <family val="2"/>
      </rPr>
      <t xml:space="preserve">Add rows as needed throughout tabs a. through i. If rows are added, formulas/calculations may need to be adjusted by the preparer. Do not add rows to the Instructions and Summary tab or tab j.
</t>
    </r>
    <r>
      <rPr>
        <b/>
        <sz val="10"/>
        <color rgb="FF000000"/>
        <rFont val="Arial"/>
        <family val="2"/>
      </rPr>
      <t>7. Expenses relating to the administration of the grant:</t>
    </r>
    <r>
      <rPr>
        <sz val="10"/>
        <color rgb="FF000000"/>
        <rFont val="Arial"/>
        <family val="2"/>
      </rPr>
      <t xml:space="preserve"> An Eligible Entity may not use more than two percent of the grant amounts received under the BEAD Program for expenses relating (directly or indirectly) to administration of the grant under Section 60102(d)(2)(B) of the Infrastructure Act. Identify if any expenses relating to the administration of the grant are included  as part of the category cost and enter dollar amount. Expenses related to the administration of the grant are not in addition to the total cost category.
</t>
    </r>
    <r>
      <rPr>
        <b/>
        <sz val="10"/>
        <color rgb="FFFF0000"/>
        <rFont val="Arial"/>
        <family val="2"/>
      </rPr>
      <t xml:space="preserve">8. </t>
    </r>
    <r>
      <rPr>
        <sz val="10"/>
        <color rgb="FFFF0000"/>
        <rFont val="Arial"/>
        <family val="2"/>
      </rPr>
      <t xml:space="preserve">The totals of ALL cost categories are rounded to the nearest dollar.
</t>
    </r>
  </si>
  <si>
    <r>
      <t xml:space="preserve">SUMMARY OF BUDGET CATEGORY COSTS PROPOSED
</t>
    </r>
    <r>
      <rPr>
        <b/>
        <sz val="11"/>
        <color indexed="10"/>
        <rFont val="Arial"/>
        <family val="2"/>
      </rPr>
      <t>The values in this summary table are from entries made in subsequent tabs, only blank white cells require data entry</t>
    </r>
  </si>
  <si>
    <t>Category</t>
  </si>
  <si>
    <t>Cost</t>
  </si>
  <si>
    <t>Includes expenses relating to the administration of the grant?</t>
  </si>
  <si>
    <t>Total ($) Expenses relating to the administration of the grant</t>
  </si>
  <si>
    <r>
      <t xml:space="preserve">Comments </t>
    </r>
    <r>
      <rPr>
        <sz val="12"/>
        <color theme="0"/>
        <rFont val="Arial"/>
        <family val="2"/>
      </rPr>
      <t>(as needed)</t>
    </r>
  </si>
  <si>
    <t>a. Total Personnel</t>
  </si>
  <si>
    <t>Salary</t>
  </si>
  <si>
    <t>Fringe</t>
  </si>
  <si>
    <t>b. Travel</t>
  </si>
  <si>
    <t>c. Equipment</t>
  </si>
  <si>
    <t>d. Supplies</t>
  </si>
  <si>
    <t>e. Contractual/Subawards</t>
  </si>
  <si>
    <t>f. Construction</t>
  </si>
  <si>
    <t>g. Other Direct Costs</t>
  </si>
  <si>
    <t>Total Direct Costs</t>
  </si>
  <si>
    <t>h. Total Indirect Charges</t>
  </si>
  <si>
    <t>Federal Funds</t>
  </si>
  <si>
    <t>Non-Federal Funds</t>
  </si>
  <si>
    <t>Total Federal Costs</t>
  </si>
  <si>
    <t>i. Cost Sharing/Matching $</t>
  </si>
  <si>
    <t>i. Cost Sharing/Matching %</t>
  </si>
  <si>
    <t>Total Project Costs</t>
  </si>
  <si>
    <t>Total expenses relating to the administration of the grant ($)</t>
  </si>
  <si>
    <t>Total expenses relating to the administration of the grant (%)</t>
  </si>
  <si>
    <t>Additional Explanation (as needed):</t>
  </si>
  <si>
    <t>OMB Control No. XXXX-XXX
Expiration Date: XX/XX/XXXX</t>
  </si>
  <si>
    <t>Native Entities Grant Program (NEGP) Use and Adoption
Consolidated Budget Form (CBF)</t>
  </si>
  <si>
    <r>
      <rPr>
        <sz val="11"/>
        <color rgb="FF000000"/>
        <rFont val="Aptos"/>
        <family val="2"/>
      </rPr>
      <t xml:space="preserve">Per </t>
    </r>
    <r>
      <rPr>
        <sz val="11"/>
        <color rgb="FFFF0000"/>
        <rFont val="Aptos"/>
        <family val="2"/>
      </rPr>
      <t>Section IV.A.1.d of the NOFO</t>
    </r>
    <r>
      <rPr>
        <sz val="11"/>
        <color rgb="FF000000"/>
        <rFont val="Aptos"/>
        <family val="2"/>
      </rPr>
      <t xml:space="preserve">, any Eligible Entity applying for </t>
    </r>
    <r>
      <rPr>
        <sz val="11"/>
        <rFont val="Aptos"/>
        <family val="2"/>
      </rPr>
      <t xml:space="preserve">Native Entities Grant Program (NEGP) </t>
    </r>
    <r>
      <rPr>
        <sz val="11"/>
        <color rgb="FF000000"/>
        <rFont val="Aptos"/>
        <family val="2"/>
      </rPr>
      <t>Funds must submit the Consolidated Budget Form as part of their application. 
Applications from Eligible Entities must be received no later 11:59 p.m. ET on</t>
    </r>
    <r>
      <rPr>
        <sz val="11"/>
        <color rgb="FFFF0000"/>
        <rFont val="Aptos"/>
        <family val="2"/>
      </rPr>
      <t xml:space="preserve"> September 15, 2026.
</t>
    </r>
    <r>
      <rPr>
        <b/>
        <sz val="11"/>
        <color rgb="FF000000"/>
        <rFont val="Aptos"/>
        <family val="2"/>
      </rPr>
      <t xml:space="preserve">
If you have any further questions, or require technical assistance, please reach out to </t>
    </r>
    <r>
      <rPr>
        <b/>
        <sz val="11"/>
        <color rgb="FFFF0000"/>
        <rFont val="Aptos"/>
        <family val="2"/>
      </rPr>
      <t>broadbandgrants@ntia.gov.</t>
    </r>
  </si>
  <si>
    <t>Please read the instructions on each worksheet tab before starting. Only fill out blank white cells. Cells shaded blue should not be altered.</t>
  </si>
  <si>
    <t>1. First fill out the blank white cells in workbook tabs a. through j. Enter the project costs by line item within each category. Each line item should represent a project cost on a per year basis. If a cost will be paid over various years, then additional line items must be used to capture the annualized cost. The total of each cost category will automatically sum and auto-populate in Column B of this tab.
2. This Instructions and Summary tab is completed automatically and will pull information from tabs a through j.  Anything that is shaded blue should not be altered. The only space where information can be entered is if you have additional comments to make for each cost category under the "Summary of Budget Category Costs Proposed". 
3. All costs incurred by the Eligible Entity's contractors or subrecipients, should be entered only in Tab e1. Contractual or Tab e2. Subaward.This includes any cost share/matching provided by the contractors or subrecipients. All other tabs are for the costs of the Eligible Entity only.
4. Ensure all entered costs are allowable, allocable, and reasonable in accordance with the administrative requirements prescribed in 2 CFR 200. If you have questions about certain cost categories, please reference 2 CFR 200. Only include costs that can be directly attributed to the project. Do not include costs that will be incurred for any other Federal financial assistance award. 
      • Allowable refers to costs that may be charged to a grant in accordance with the cost principles prescribed in 2 CFR 200.403.
      • Allocable refers to costs that can be directly charged to the grant award based on the benefit provided. See 2 CFR 200.405.
      • Reasonable refers to actions a prudent business person would employ and are necessary to the execution of the award. See 2 CFR 200.404.
5. Add rows as needed throughout tabs a. through g and tab i. Cost Sharing-Matching. To insert rows, right click on the row number on the left of the tab and choose "Insert". A new row will be added to the table. If rows are added, formulas/calculations may need to be adjusted by the preparer. Do not add rows to this tab (Instructions and Summary) or tabs h or j.
6. Expenses relating to the administration of the grant: An Eligible Entity may not use more than ten percent of the grant amounts received under the Native Entities Grant Program (NEGP) for expenses relating (directly or indirectly) to administration of the grant (see 47 U.S.C. § 1724(d)(2)(C)). To identify if any expenses relating to the administration of the grant are included, please fill out each tab and identify the percentage of each cost (if any) that relates to the administration of the grant. These amounts will automatically flow into Columns D and E of the Instructions and Summary tab. The final cap value is calculated by dividing the total expenses allocable to the administration of the grant by the Total Project Costs. This value must not exceed 10%. If it does, that cell will turn red.  
7. Expenses relating to the evaluation of the grant: An Eligible Entity may not use more than ten percent of the grant amounts received under NEGP for expenses relating (directly or indirectly) to evaluation of the grant (see 47 U.S.C. § 1724(d)(2)(B)(i)). To identify if any expenses relating to the evaluation of the grant are included, please fill out each tab and identify the percentage of each cost (if any) that relates to the evaluation of the grant. These amounts will automatically flow into Columns G and H of the Instructions and Summary tab. The final Evaluation Cap value is calculated by dividing the total expenses allocable to the evaluation of the grant by the Total Project Costs. This value must not exceed 10%. If it does, that cell will turn red.
8. The Total Federal Cost should reflect NEGP funds requested.
9. The totals of ALL cost categories should appear as rounded dollar values. 
10. If any cells turn red after the completion of the workbook, review the budget to ensure the Eligible Entity is not exceeding the 10% Administration cap and/or the 10% Evaluation cap and has shown at least 10% cost sharing/matching. 
11. The table at the bottom of this tab titled "Estimated Costs by Category Per Year" will autopopulate with information from every tab. This table will track expected drawdown of grant funds. Note that the 5th year is an evaluation year.</t>
  </si>
  <si>
    <r>
      <t xml:space="preserve">SUMMARY OF BUDGET CATEGORY COSTS PROPOSED
</t>
    </r>
    <r>
      <rPr>
        <b/>
        <sz val="12"/>
        <color indexed="10"/>
        <rFont val="Aptos"/>
        <family val="2"/>
      </rPr>
      <t>The values in this summary table are from entries made in subsequent tabs, only blank white cells require data entry</t>
    </r>
  </si>
  <si>
    <t>Includes expenses subject to the 10% administrative cap (Y/N)</t>
  </si>
  <si>
    <t xml:space="preserve"> Expenses ($) relating to the administration of the grant (DIRECT)</t>
  </si>
  <si>
    <t xml:space="preserve"> Expenses ($) relating to the administration of the grant (INDIRECT)</t>
  </si>
  <si>
    <t>Includes expenses subject to the 10% evaluation cap (Y/N)</t>
  </si>
  <si>
    <t xml:space="preserve"> Expenses ($) relating to the evaluation of the grant (DIRECT)</t>
  </si>
  <si>
    <t xml:space="preserve"> Expenses ($) relating to the evaluation of the grant (INDIRECT)</t>
  </si>
  <si>
    <r>
      <t xml:space="preserve">Comments </t>
    </r>
    <r>
      <rPr>
        <sz val="11"/>
        <rFont val="Aptos"/>
        <family val="2"/>
      </rPr>
      <t>(as needed)</t>
    </r>
  </si>
  <si>
    <t>a. Personnel</t>
  </si>
  <si>
    <t>e1. Contractual</t>
  </si>
  <si>
    <t>e2. Subawards</t>
  </si>
  <si>
    <t>Total direct and indirect expenses related to the administration of the grant</t>
  </si>
  <si>
    <t>Total direct and indirect expenses related to the evaluation of the grant.</t>
  </si>
  <si>
    <t>Total Indirect Costs</t>
  </si>
  <si>
    <t>Total Project Cost</t>
  </si>
  <si>
    <t>Total Federal Cost (Total Project Cost minus Cost Sharing/Matching)</t>
  </si>
  <si>
    <t>An Eligible Entity that includes matching funds as part of its application will receive additional consideration during the review process.</t>
  </si>
  <si>
    <t>Total expenses related to the administration of the grant ($)</t>
  </si>
  <si>
    <t>Percent of the total award that will be allocated to the administration of the grant (%)</t>
  </si>
  <si>
    <t>The administration expenses cap for this Program is 10% of the total project cost. Cell G35 will turn red if this percentage is calculated as more than 10% and green if this percentage is calculated as equal or less than 10%.</t>
  </si>
  <si>
    <t>Total expenses related to the evaluation of the grant ($)</t>
  </si>
  <si>
    <t>Percent of total award that will be allocated to the evaluation of the grant (%)</t>
  </si>
  <si>
    <t>The evaluation expenses cap for this Program is 10% of the total project cost. Cell G36 will turn red if this percentage is calculated as more than 10% and green if this percentage is calculated as equal or less than 10%.</t>
  </si>
  <si>
    <t>Estimated Costs by Category Per Year</t>
  </si>
  <si>
    <t>Year 1</t>
  </si>
  <si>
    <t>Year 2</t>
  </si>
  <si>
    <t>Year 3</t>
  </si>
  <si>
    <t>Year 4</t>
  </si>
  <si>
    <t>Year 5</t>
  </si>
  <si>
    <t>h. Indirect Costs</t>
  </si>
  <si>
    <t>Total Per Year</t>
  </si>
  <si>
    <r>
      <rPr>
        <b/>
        <sz val="10"/>
        <color theme="1"/>
        <rFont val="Aptos"/>
        <family val="2"/>
      </rPr>
      <t>INSTRUCTIONS</t>
    </r>
    <r>
      <rPr>
        <sz val="10"/>
        <color rgb="FFFF0000"/>
        <rFont val="Aptos"/>
        <family val="2"/>
      </rPr>
      <t xml:space="preserve">
</t>
    </r>
    <r>
      <rPr>
        <sz val="10"/>
        <color rgb="FF000000"/>
        <rFont val="Aptos"/>
        <family val="2"/>
      </rPr>
      <t>1. List project costs solely for employees of the Eligible Entity. All personnel should be identified by position title and not employee name. Personnel costs for contractors and subrecipients must be included under Tab e1. Contractual or Tab e2. Subawards. 
2. Each row should represent an individual employee working during a single year. If an employee will be working for more than 1 year, additional rows must be used to account for their full employment with the grant. Do not account for multiple employees with the same title on one row.
3. Enter the unit in Column B, level of effort in Column C, and unit cost in Column D. Level of effort is defined as the amount of time required to complete an activity. If the unit of level of effort is in annual units, then the maximum level of effort on each row should be 1. If an employee is working more than 1 year, then additional rows should be added. E.g., If an employee will spend four years working on the activity, then 4 rows should be used to represent each year of their employment. For clarity, include unique names for every position title, or if more than one person will have the same position, consider numbering them. Once these three columns are completed, the subtotal salary will automatically calculate in Column E.
4. Enter the fringe rate in Column G. Fringe benefits are allowances and services provided to employees as compensation in addition to regular salaries and wages. The rates and how they are applied should not be averaged to get one fringe cost percentage. Complex calculations should be described/provided in the Additional Explanation section below. Once the fringe rate is entered, the fringe benefits (Column F) and the total compensation (Column H) will automatically calculate.
5. Enter the estimated drawdown year in Column I. This is the year when you expect to spend the funds. This will autopopulate into the "Estimated Costs Per Year" table at the bottom of this tab.
6. Enter whether the line item is included in your indirect cost base in Column J. Reference your specific indirect cost rate method for further guidance on what items will count towards your indirect cost base.
7. Include the percentage of the cost that will be allocated to the administration of the grant in Column K (e.g., the percentage of time a position is spending on the administration of the grant). The total personnel cost that is allocable to the administration of the grant will automatically calculate and inform Columns C and D of the "Instructions and Summary" tab.
8. Include the percentage of the cost that will be allocated to the evaluation of the grant in Column N (e.g., the percentage of equipment dedicated to the evaluation of the grant). The total personnel cost that is allocable to the evaluation of the grant will automatically calculate and inform Columns F and G of the "Instructions and Summary" tab.
9. For each personnel line-item, write a justification of need in Column Q. Describe the role and its responsiblities, and explain how this role is critical to the delivery of the project.
10. Personnel cannot exceed 100% of their time on all active projects.
11. If loaded labor rates are utilized, a description of the costs the loaded rate is comprised of must be included in the Additional Explanation section below. NIST/DOC must review all components of the loaded labor rate for reasonableness and unallowable costs (e.g., fee or profit). 
12. Personnel Cost Share/Matching: Please provide any cost share/matching that is being provided for personnel.  If no cost share/matching is included for that line item, please select "No" in Column R and do not complete Columns S through V.</t>
    </r>
  </si>
  <si>
    <t>Personnel Cost Share/Matching</t>
  </si>
  <si>
    <t>Position Title</t>
  </si>
  <si>
    <t>Unit</t>
  </si>
  <si>
    <t>Level of Effort</t>
  </si>
  <si>
    <t>Unit Cost</t>
  </si>
  <si>
    <t>Subtotal Salary</t>
  </si>
  <si>
    <t>Fringe Benefits</t>
  </si>
  <si>
    <t>Fringe Rate</t>
  </si>
  <si>
    <t>Total Compensation</t>
  </si>
  <si>
    <t>Estimated Drawdown Year</t>
  </si>
  <si>
    <t>Line item is included in indirect cost base? (Yes/No)</t>
  </si>
  <si>
    <t>% Allocable for the Administration of the Grant (If applicable)</t>
  </si>
  <si>
    <t>Total Salary for the Administration of the Grant</t>
  </si>
  <si>
    <t>Total Fringe for the Administration of the Grant</t>
  </si>
  <si>
    <t>% Allocable for the Evaluation of the Grant (If applicable)</t>
  </si>
  <si>
    <t>Total Salary for the Evaluation of the Grant</t>
  </si>
  <si>
    <t>Total Fringe for the Evaluation of the Grant</t>
  </si>
  <si>
    <t>Justification of Need</t>
  </si>
  <si>
    <t>Is Cost Share/  Matching Provided?</t>
  </si>
  <si>
    <t>Total Match Value ($)</t>
  </si>
  <si>
    <t xml:space="preserve">Type (Cash or In Kind) </t>
  </si>
  <si>
    <t>Source</t>
  </si>
  <si>
    <t>Cost Share Item/ Description</t>
  </si>
  <si>
    <r>
      <rPr>
        <b/>
        <sz val="10"/>
        <color rgb="FFFF0000"/>
        <rFont val="Aptos"/>
        <family val="2"/>
      </rPr>
      <t>Example:</t>
    </r>
    <r>
      <rPr>
        <sz val="10"/>
        <color rgb="FFFF0000"/>
        <rFont val="Aptos"/>
        <family val="2"/>
      </rPr>
      <t xml:space="preserve"> Grant Manager</t>
    </r>
  </si>
  <si>
    <t>Annual</t>
  </si>
  <si>
    <t>Yes</t>
  </si>
  <si>
    <t>The Grant Manager will be responsible for completing NEGP reports; archiving grant-related documents and documentation; preparing for, and supporting, any activities related to grant monitoring, audit or compliance requests; compiling, reconciling, and managing the submission of subgrantee reports and documents. 
The fringe benefit rate of the Grant Manager is expected to be 35% of the salary charges. Fringe benefits for this position include health and dental care, life insurance, long-term disability, retirement, workers compensation, and agency personnel charges.</t>
  </si>
  <si>
    <t>Cash</t>
  </si>
  <si>
    <t>State</t>
  </si>
  <si>
    <t>Cost match is being  provided through a state grant program to assist with staffing support.</t>
  </si>
  <si>
    <r>
      <rPr>
        <b/>
        <sz val="10"/>
        <color rgb="FFFF0000"/>
        <rFont val="Aptos"/>
        <family val="2"/>
      </rPr>
      <t>Example:</t>
    </r>
    <r>
      <rPr>
        <sz val="10"/>
        <color rgb="FFFF0000"/>
        <rFont val="Aptos"/>
        <family val="2"/>
      </rPr>
      <t xml:space="preserve"> Legal Services</t>
    </r>
  </si>
  <si>
    <t>Hour</t>
  </si>
  <si>
    <t>No</t>
  </si>
  <si>
    <t>An attorney will be hired to handle all contracts and legal needs for the tribe. Their hourly rate will be $300 and they are expected to complete 300 hours of work. 
The fringe benefit rate of this attorney is expected to be 20% of the salary charges. Fringe benefits for this position include health and dental care, life insurance, long-term disability, retirement, workers compensation, and agency personnel charges.</t>
  </si>
  <si>
    <t>TOTAL PERSONNEL</t>
  </si>
  <si>
    <t>Total Indirect Cost Base:</t>
  </si>
  <si>
    <t>Sum of Administration Cost:</t>
  </si>
  <si>
    <t>Sum of Evaluation Cost:</t>
  </si>
  <si>
    <t>Estimated Costs Per Year</t>
  </si>
  <si>
    <t>Total per year</t>
  </si>
  <si>
    <r>
      <rPr>
        <b/>
        <sz val="10"/>
        <color theme="1"/>
        <rFont val="Aptos"/>
        <family val="2"/>
      </rPr>
      <t>INSTRUCTIONS</t>
    </r>
    <r>
      <rPr>
        <sz val="10"/>
        <color theme="1"/>
        <rFont val="Aptos"/>
        <family val="2"/>
      </rPr>
      <t xml:space="preserve">
1. Only travel that is directly associated with this award and necessary for performance of the project should be included as a direct travel cost to the award.
2. Funds requested in the travel category should be only for project staff. </t>
    </r>
    <r>
      <rPr>
        <sz val="10"/>
        <rFont val="Aptos"/>
        <family val="2"/>
      </rPr>
      <t>Travel for consultants/contractors or subrecipients should be shown in Tab e1. Contractual or Tab e2. Subawards cost categories.</t>
    </r>
    <r>
      <rPr>
        <sz val="10"/>
        <color theme="1"/>
        <rFont val="Aptos"/>
        <family val="2"/>
      </rPr>
      <t xml:space="preserve">
3. Travel costs should remain consistent with travel costs incurred by an organization during normal business operations as a result of the organizations written travel policy. In absence of a written travel policy, organizations must follow the regulations prescribed by the General Services Administration (GSA). 
4. Enter a purpose of travel/justification of need in Column A. Include a brief (1-3 sentences) description of planned activities associated with the travel expense.  Examples of Purpose of Travel are subrecipient site visits, DOC meetings, project management meetings, etc. 
5. Data entered in Columns B through J are on a per-trip basis, not a per-person basis.
6. Enter if the trip is to an in-state or out-of-state destination in Column B.
7. Enter the number of days in Column C, inclusive of the day of departure and day of return.
8. Enter the number of travelers in Column D, including the number of all personnel that will be traveling on the trip.
9. Enter the cost of lodging per traveler per night in Column E, using the cost of each lodging unit if each person has their own accommodation. If any accommodation is shared, take the total cost of lodging and divide that figure by the number of individuals. If GSA rates are not used, please provide an explanation in the space at the bottom of this tab. 
10. Enter the cost of airfare per traveler in Column F if the trip requires airfare. This should represent the roundtrip cost per traveler. If the traveler is taking ground transportation, enter $0.
11. Enter the vehicle cost per traveler in Column G by taking the total cost of the vehicle rented and dividing that figure by the number of individuals. 
12. Enter the total per diem cost for the entire trip in Column H. This rate should include a sum of all per diem costs on a per traveler basis and should match your respective travel policy. If using GSA rates, identify which rates your application is using in the "Basis for Estimating Costs" in Column L. If you are using an alternate per diem rate, please state the policy and the modified per diem rate in the Basis for Estimating Costs. 
13. Enter the mileage cost in Column I by taking the number of anticipated miles to be driven and multiplying it by your fuel cost according to your applicable mileage policy.
14. Enter any miscellaneous costs not accounted for in previous columns in Column J. Provide further details about what miscellaneous costs are incurred in the Basis for Estimating Costs column in Column T.
15. The cost per trip will automatically calculate in Column K.
16. If this trip will be repeated multiple times in one year, put the number of identical trips that will happen each year in Column L. If this trip is not repeated throughout the year, please put a 1 in Column L. You must put a number in Column L for the total to calculate. Column M will autopopulate with the annual cost for this trip line item.
17. Enter the estimated drawdown year in Column N. This is the year when you expect to spend the funds. This will autopopulate into the "Estimated Costs Per Year" table at the bottom of this tab.
18. Enter whether the line item is included in your indirect cost base in Column O. Reference your specific indirect cost rate method for further guidance on what items will count towards your indirect cost base.
19. Include the percentage of the cost that will be allocated to the administration of the grant in Column P (e.g., the percentage of travel dedicated to the administration of the grant). The total travel cost that is allocable to the administration of the grant will automatically calculate and inform Columns C and D of the "Instructions and Summary" tab.      
20. Include the percentage of the cost that will be allocated to the evaluation of the grant in Column R (e.g., the percentage of travel dedicated to the evaluation of the grant). The total personnel cost that is allocable to the evaluation of the grant will automatically calculate and inform Columns F and G of the "Instructions and Summary" tab.      
21. The Basis for Estimating Costs in Column T should be used to enter the information sources used to determine costs entered in the preceding cells. Examples include past trips, travel quotes, and GSA rates.    
22. Travel Cost Share/Matching: Please provide any cost share/matching that is being provided for travel.  If no cost share/matching is included for that line item, please select "No" in Column U and do not complete Columns V through Y.</t>
    </r>
  </si>
  <si>
    <t>Travel Cost Share/Matching</t>
  </si>
  <si>
    <t>Purpose of Travel/Justification of Need</t>
  </si>
  <si>
    <t>Type</t>
  </si>
  <si>
    <t>No. of Days</t>
  </si>
  <si>
    <t>No. of Travelers</t>
  </si>
  <si>
    <t>Lodging Per Traveler/  Per Night</t>
  </si>
  <si>
    <t>Airfare per Traveler</t>
  </si>
  <si>
    <t>Vehicle Cost per Traveler</t>
  </si>
  <si>
    <t>Total Per Diem Cost per Traveler</t>
  </si>
  <si>
    <t>Total Mileage Cost (Roundtrip)</t>
  </si>
  <si>
    <t>Miscellaneous</t>
  </si>
  <si>
    <t>Cost per Trip</t>
  </si>
  <si>
    <t># of Identical Trips per Year</t>
  </si>
  <si>
    <t>Total Cost per Year</t>
  </si>
  <si>
    <t>Line item is included in indirect cost base? Yes/No</t>
  </si>
  <si>
    <t>Total Travel for the Administration of the Grant</t>
  </si>
  <si>
    <t>Total Travel for the Evaluation of the Grant</t>
  </si>
  <si>
    <t>Basis for Estimating Costs</t>
  </si>
  <si>
    <t>Cost Share Item/Description</t>
  </si>
  <si>
    <r>
      <t>Example</t>
    </r>
    <r>
      <rPr>
        <sz val="10"/>
        <color rgb="FFFF0000"/>
        <rFont val="Arial"/>
        <family val="2"/>
      </rPr>
      <t>: Digital Skills Training
Funds are requested for 2 Office staff members to travel to Y city for the Digital Skills Training series kick-off using a rented automobile.
Requesting mileage estimated at 250 miles at GSA rate of $.725 per mile.</t>
    </r>
  </si>
  <si>
    <t>In-State</t>
  </si>
  <si>
    <t xml:space="preserve">For per diem, current GSA rates were used with the first and last day of travel being 75% of the total per diem amount.
Vehicle rental costs were calculated using local car rental company quotes.
Lodging is based on quote from local hotels.
Miscellaneous costs are gas for the rented automobile.
No airfare or mileage costs are applicable. </t>
  </si>
  <si>
    <t>TOTAL TRAVEL</t>
  </si>
  <si>
    <r>
      <rPr>
        <b/>
        <sz val="10"/>
        <rFont val="Aptos"/>
        <family val="2"/>
      </rPr>
      <t>INSTRUCTIONS</t>
    </r>
    <r>
      <rPr>
        <sz val="10"/>
        <rFont val="Aptos"/>
        <family val="2"/>
      </rPr>
      <t xml:space="preserve">
1. Equipment means a single item of tangible, personal property (including information technology systems) having a useful life of more than one year and a per-unit acquisition cost that equals or exceeds the lesser of the capitalization level established by the non-Federal entity for financial statement purposes, or $10,000. Please refer to the applicable Federal regulations in 2 CFR 200 for specific equipment definitions and treatment. Do not include supply items under equipment. Please refer to 2 CFR 200 and Tab d. Supplies on what constitutes a supply item.
2. Any equipment that is leased must be listed under Tab g. Other and not under this Tab c. Equipment.  
3. Enter the equipment item name in Column A.
4. Enter the equipment quantity in Column B and the unit cost in Column C. The total cost of the equipment item will be calculated in Column D.
5. Enter the estimated drawdown year in Column E. This is the year when you expect to spend the funds. This will autopopulate into the "Estimated Costs Per Year" table at the bottom of this tab.
6. Enter whether the line item is included in your indirect cost base in Column F. Reference your specific indirect cost rate method for further guidance on what items will count towards your indirect cost base.
7. Include the percentage of the cost that will be allocated to the administration of the grant in Column G (e.g., the percentage of equipment dedicated to the administration of the grant). The total equipment cost that is allocable to the administration of the grant will automatically calculate and inform Columns C and D of the "Instructions and Summary" tab.      
8. Include the percentage of the cost that will be allocated to the evaluation of the grant in Column I (e.g., the percentage of equipment dedicated to the evaluation of the grant). The total equipment cost that is allocable to the evaluation of the grant will automatically calculate and inform Columns C and D of the "Instructions and Summary" tab.       
9. Enter the basis of estimating cost in Column K to identify sources used to determine the costs entered in preceding fields. If using a quote, please explain the quote and any information provided in the quote. If using a prior project or experience, please provide that estimate and how this estimate compares to this new equipment.
10. For each equipment line item, provide a justification of need in Column L. Describe the requested equipment and how it directly supports goals of the proposed project.
11. Equipment Cost Share/Matching:Please provide any cost share/matching that is being provided for equipment.  If no cost share/matching is included for that line item, please select "No" in Column M and do not complete Columns N  through Q.
</t>
    </r>
  </si>
  <si>
    <t>Equipment Cost Share/Matching</t>
  </si>
  <si>
    <t>Equipment Item</t>
  </si>
  <si>
    <t>Qty</t>
  </si>
  <si>
    <t xml:space="preserve">Unit Cost 
(More than $10,000/unit)      </t>
  </si>
  <si>
    <t xml:space="preserve">Total Cost             </t>
  </si>
  <si>
    <t>Line item is included in the indirect cost base? (Yes/No)</t>
  </si>
  <si>
    <t>Total Equipment for the Administration of the Grant</t>
  </si>
  <si>
    <t xml:space="preserve">% Allocable for the Evaluation of the Grant (If applicable) </t>
  </si>
  <si>
    <t>Total Equipment for the Evaluation of the Grant</t>
  </si>
  <si>
    <t>Basis of Estimating Cost</t>
  </si>
  <si>
    <r>
      <rPr>
        <b/>
        <sz val="10"/>
        <color rgb="FFFF0000"/>
        <rFont val="Aptos"/>
        <family val="2"/>
      </rPr>
      <t>Example:</t>
    </r>
    <r>
      <rPr>
        <sz val="10"/>
        <color rgb="FFFF0000"/>
        <rFont val="Aptos"/>
        <family val="2"/>
      </rPr>
      <t xml:space="preserve">  </t>
    </r>
    <r>
      <rPr>
        <sz val="10"/>
        <color indexed="10"/>
        <rFont val="Aptos"/>
        <family val="2"/>
      </rPr>
      <t>Laser All-In-One Printer</t>
    </r>
  </si>
  <si>
    <t>Online Cost Comparison</t>
  </si>
  <si>
    <t>The high-capacity printer is needed to support the Tribe. Cost comparisons across eligible vendors of renting for a period of five years or purchasing demonstrated that purchasing is more cost effective. The proposed cost was the best value among eligible vendors and included a warranty covering maintenance costs for a period of five years.</t>
  </si>
  <si>
    <t>TOTAL EQUIPMENT</t>
  </si>
  <si>
    <r>
      <rPr>
        <b/>
        <sz val="10"/>
        <rFont val="Aptos"/>
        <family val="2"/>
      </rPr>
      <t>INSTRUCTIONS</t>
    </r>
    <r>
      <rPr>
        <sz val="10"/>
        <rFont val="Aptos"/>
        <family val="2"/>
      </rPr>
      <t xml:space="preserve">
1.Supplies are generally defined as all tangible personal property other than equipment, which is generally an item with an acquisition cost of less than $10,000 or a useful life expectancy of one year or less.
2. Name the supply item in Column A.
3. Enter the quantity the supply item in Column B and the unit cost in Column C. The total cost of the supply item will be calculated in Column D.
4. Enter the estimated drawdown year in Column E. This is the year when you expect to spend the funds. This will autopopulate into the "Estimated Costs Per Year" table at the bottom of this tab.
5. Enter whether the line item is included in your indirect cost base in Column F. Reference your specific indirect cost rate method for further guidance on what items will count towards your indirect cost base.
6. Include the percentage of the cost that will be allocated to the administration of the grant in Column G (e.g., the percentage of supplies dedicated to the administration of the grant). The total supplies cost that is allocable to the administration of the grant will automatically calculate and inform Columns C and D of the "Instructions and Summary" tab. 
7. Include the percentage of the cost that will be allocated to the evaluation of the grant in Column I (e.g., the percentage of equipment dedicated to the evaluation of the grant). The total supplies cost that is allocable to the evaluation of the grant will automatically calculate and inform Columns C and D of the "Instructions and Summary" tab.     
8. Enter the basis of estimating cost in Column K to identify sources used to determine the costs entered in preceding fields. If using a quote, please explain the quote and any information provided in the quote. If using a prior project or experience, please provide that estimate and how this estimate compares to this new supply.
9. For each supply line item, provide a justification of need in Column L. Describe the requested supply and how it directly supports goals of the proposed project.
10. Supplies Cost Share/Matching:Please provide any cost share/matching that is being provided for supplies.  If no cost share/matching is included for that line item, please select "No" in Column M  and do not complete Columns N through Q.</t>
    </r>
  </si>
  <si>
    <t>Supplies Cost Share/Matching</t>
  </si>
  <si>
    <t>Supply Item</t>
  </si>
  <si>
    <t xml:space="preserve">Unit Cost 
($10,000 or less)        </t>
  </si>
  <si>
    <t>Total Supplies for the Administration of the Grant</t>
  </si>
  <si>
    <t>Total Supplies for the Evaluation of the Grant</t>
  </si>
  <si>
    <r>
      <rPr>
        <b/>
        <sz val="10"/>
        <color rgb="FFFF0000"/>
        <rFont val="Aptos"/>
        <family val="2"/>
      </rPr>
      <t>Example:</t>
    </r>
    <r>
      <rPr>
        <sz val="10"/>
        <color rgb="FFFF0000"/>
        <rFont val="Aptos"/>
        <family val="2"/>
      </rPr>
      <t xml:space="preserve"> Two (2) 15" laptop computers </t>
    </r>
  </si>
  <si>
    <t>Catalog price (based on online search)</t>
  </si>
  <si>
    <t>The laptop computers are needed for Tribal Office staff (e.g., Grant Manager) to carry out their work on the Native Entities Grant Program.</t>
  </si>
  <si>
    <r>
      <rPr>
        <b/>
        <sz val="10"/>
        <color rgb="FFFF0000"/>
        <rFont val="Aptos"/>
        <family val="2"/>
      </rPr>
      <t>Example:</t>
    </r>
    <r>
      <rPr>
        <sz val="10"/>
        <color rgb="FFFF0000"/>
        <rFont val="Aptos"/>
        <family val="2"/>
      </rPr>
      <t xml:space="preserve"> General office supplies</t>
    </r>
  </si>
  <si>
    <t>Catalog price (based on online search). Items expected to include pens, paper, staples, sticky notes, etc. for approximately five (5) people. Unit cost is monthly.</t>
  </si>
  <si>
    <t>General office supplies are needed to carry out the work of the Grant Program (i.e., reporting requirements) during the period leading up to the submission of the Final Proposal and throughout the period of performance.</t>
  </si>
  <si>
    <t>TOTAL SUPPLIES</t>
  </si>
  <si>
    <r>
      <rPr>
        <b/>
        <sz val="10"/>
        <color theme="1"/>
        <rFont val="Aptos"/>
        <family val="2"/>
      </rPr>
      <t>INSTRUCTIONS</t>
    </r>
    <r>
      <rPr>
        <sz val="10"/>
        <color theme="1"/>
        <rFont val="Aptos"/>
        <family val="2"/>
      </rPr>
      <t xml:space="preserve">
1. The Eligible Entity must provide all costs related to contractors in the applicable boxes in this tab. 
2. Definition of contractors: A contractor is a legal entity contracted to provide goods and services within normal business operations, provides similar goods or services to many different purchasers, operates in a competitive environment, provides goods or services that are ancillary to the operation of the Federal program, and is not subject to compliance requirements of the Federal program. All characteristics may not be present and judgment must be used to determine subrecipient vs. contractor status. List all contractors supplying commercial supplies or services used to support the project. 
3. In determining whether an agreement between a pass-through entity and another non-Federal entity casts the latter as a subrecipient or a contractor, the substance of the relationship is more important than the form of the agreement. Please refer to 2 CFR 200.331 Subrecipient and contractor determinations for more information on making a determination on subrecipient vs contractor.
4. Enter the name or organization of the contractor in Column A.
5. Enter the total cost of the contractor in Column B. 
6. Enter the estimated drawdown year in Column C. This is the year when you expect to spend the funds. This will autopopulate into the "Estimated Costs Per Year" table at the bottom of this tab.
7. Enter whether the line item is included in your indirect cost base in Column D. Reference your specific indirect cost rate method for further guidance on what items will count towards your indirect cost base.
8. Include the percentage of the cost that will be allocated to the administration of the grant in Column E (e.g., the percentage of the contractors dedicated to the administration of the grant). The total contractor costs for the administration of the Grant (Column F) will be automatically calculated. This should inform Columns C and D of the "Instructions and Summary" tab. Note: The Administrative cost cap applies to contractor costs only when the contractor is engaged to perform grant administration duties.
9. Include the percentage of the cost that will be allocated to the evaluation of the grant in Column G (e.g., the percentage of the contractors dedicated to the evaluation of the grant). The total contractor costs for the Evaluation of the Grant (Column H) will be automatically calculated. This should inform Columns F and G of the "Instructions and Summary" tab. Note: The Evaluation cost cap applies to contractor costs only when the contractor is engaged to perform program evaluation duties.
10. Enter a justification of need in Column I. Proper budget justifications should explain how the costs associated with each line item relate to the implementation of the project as outlined in the proposal being submitted. Justifications should be concise and be written in such a way that someone not specifically familiar with the project can conceptually understand the rational, purpose and calculation of the anticipated costs identified. Explain why items are essential in relation to the aims of the project as well as meeting the goals of the project. Do not merely restate the proposed expenditure. The specific items in the contractor budget(s) should not be explained here.        
11. Enter the basis of estimating cost in Column J to identify sources used to determine the costs entered in preceding fields. If using a quote, please explain the quote and any information provided in the quote. If using a prior project or experience, please provide that estimate and how this estimate compares to this new equipment. For construction contracts, provide information in this column such as engineering estimates, fees, permits, prior construction, etc., and briefly justify its need as it applies to the project.
12. Contractor Cost Share/Matching: Please provide any cost share/matching that is being provided for contractual.  If no cost share/matching is included for that line item, please select "No" in Column K and do not complete Columns L through O.</t>
    </r>
  </si>
  <si>
    <t>Contractual Cost Share/Matching</t>
  </si>
  <si>
    <t>Contractor
Name/Organization</t>
  </si>
  <si>
    <t>Contractor Costs</t>
  </si>
  <si>
    <t>Total Contractor Costs for the Administration of the Grant</t>
  </si>
  <si>
    <t>Total Contractor Costs for the Evaluation of the Grant</t>
  </si>
  <si>
    <t>Is Cost Share/ Matching Provided?</t>
  </si>
  <si>
    <r>
      <rPr>
        <b/>
        <sz val="10"/>
        <color rgb="FFFF0000"/>
        <rFont val="Aptos"/>
        <family val="2"/>
      </rPr>
      <t>Example:</t>
    </r>
    <r>
      <rPr>
        <sz val="10"/>
        <color rgb="FFFF0000"/>
        <rFont val="Aptos"/>
        <family val="2"/>
      </rPr>
      <t xml:space="preserve"> ABC IT &amp; Program Support Services</t>
    </r>
  </si>
  <si>
    <t xml:space="preserve">ABC IT &amp; Program Support Services will provide a critical role in the planning of 4 digital education programs. They will develop all training materials (print &amp; online) and provide website updates including making materials available once the programming has concluded. This digital education programming is critical to increase local digital literacy and address the digital divide. </t>
  </si>
  <si>
    <t>ABC IT &amp; Program Support Services was selected following a competitive review process in line with the applicable procurement policies. The contract amount will be inclusive of staff, travel, supplies, and all other costs necessary to meet the goals of the contract. 
The contractor expects to have 3 total staff members (Two facilitatiors and one IT specialist) dedicated to these programs. The two facilitators are expected to work 1,000 hours each at a rate of $65 per hour for a total of $130,000 ($65,000 per facilitator). The IT specialist is expected to work 1200 hours at a rate of $100 per hour for a total of $130,000. The total cost for this contract would be $250,000.
Contractor responsible for paying payroll taxes and fringe benefits.</t>
  </si>
  <si>
    <t>Other</t>
  </si>
  <si>
    <t xml:space="preserve">A local non-profit educational outreach organization is providing a $30,000 donation to assist with these digital education programs from their overall donor pool. </t>
  </si>
  <si>
    <t>TOTAL CONTRACTORS</t>
  </si>
  <si>
    <t>e.2 Subawards</t>
  </si>
  <si>
    <r>
      <rPr>
        <b/>
        <sz val="10"/>
        <color rgb="FF000000"/>
        <rFont val="Aptos"/>
        <family val="2"/>
      </rPr>
      <t>INSTRUCTIONS</t>
    </r>
    <r>
      <rPr>
        <sz val="10"/>
        <color rgb="FF000000"/>
        <rFont val="Aptos"/>
        <family val="2"/>
      </rPr>
      <t xml:space="preserve">
1. The Eligible Entity must provide all costs related to subrecipients in the applicable boxes in this tab.  
2. Definition of subrecipients (sub-awardees): A subrecipient is a legal entity to which a subaward is made, who has performance measured against whether the objectives of the Federal program are met, is responsible for programmatic decision making, must adhere to applicable Federal program compliance requirements, and uses the Federal funds to carry out a program of the organization. All characteristics may not be present and judgment must be used to determine subrecipient vs. contractor status.
3. In determining whether an agreement between a pass-through entity and another non-Federal entity casts the latter as a subrecipient or a contractor, the substance of the relationship is more important than the form of the agreement. Please refer to 2 CFR 200.331 Subrecipient and contractor determinations for more information on making a determination on subrecipient vs contractor.
4. Enter the subrecipient name or organization in Column A.
5. Enter the project name in Column B.
6. Enter the total cost of the subrecipient in Column C.
7. Enter the estimated drawdown year in Column D. This is the year when you expect to spend the funds. This will autopopulate into the "Estimated Costs Per Year" table at the bottom of this tab.
8. Enter whether the line item is included in your indirect cost base in Column E. Reference your specific indirect cost rate method for further guidance on what items will count towards your indirect cost base.
9. Include the percentage of the cost that will be allocated to the administration of the grant in Column F (e.g., the percentage of the subrecipient cost dedicated to the administration of the grant). The total subaward cost that is allocable to the administration of the grant will automatically calculate and inform Columns C and D of the "Instructions and Summary" tab. Note: The Administrative cost cap applies to subrecipient costs only when the subrecipient is engaged to perform grant administration duties.
10. Include the percentage of the cost that will be allocated to the evaluation of the grant in Column H (e.g., the percentage of the subrecipient cost dedicated to the evaluation of the grant). The total subaward cost that is allocable to the evaluation of the grant will automatically calculate and inform Columns F and G of the "Instructions and Summary" tab. Note: The Evaluation cost cap applies to subrecipient costs only when the contractor is engaged to perform program evaluation duties.
11. Enter a justification of need in Column J. Proper budget justifications should explain how the costs associated with each line item relate to the implementation of the project as outlined in the proposal being submitted. Justifications should be concise and be written in such a way that someone not specifically familiar with the project can conceptually understand the rational, purpose and calculation of the anticipated costs identified. Explain why items are essential in relation to the aims of the project as well as meeting the goals of the project. Do not merely restate the proposed expenditure. The specific items in the subrecipient's budget(s) should not be explained here.
12. Enter the basis of estimating cost in Column K to identify sources used to determine the costs entered in preceding fields. If using a quote, please explain the quote and any information provided in the quote. If using a prior project or experience, please provide that estimate and how this estimate compares to the work being done by the subrecipients. Describe if the project was competitively selected and if the Eligible Entity followed their procurement policy. The cost per location should be listed if applicable.
13. Subrecipient Cost Share/Matching: Please provide any cost share/matching that is being provided for subawards.  If no cost share/matching is included for that line item, please select "No" in Column L and do not complete Columns M through P.</t>
    </r>
    <r>
      <rPr>
        <sz val="10"/>
        <rFont val="Aptos"/>
        <family val="2"/>
      </rPr>
      <t xml:space="preserve">
</t>
    </r>
  </si>
  <si>
    <t>Subrecipient Cost Share/Matching</t>
  </si>
  <si>
    <t>Subrecipient
Name/Organization</t>
  </si>
  <si>
    <t>Project Name</t>
  </si>
  <si>
    <t>Subrecipient Costs</t>
  </si>
  <si>
    <t>Total Subrecipient Costs for the Administration of the Grant</t>
  </si>
  <si>
    <t>Total Subrecipient Costs for the Evaluation of the Grant</t>
  </si>
  <si>
    <r>
      <rPr>
        <b/>
        <sz val="10"/>
        <color rgb="FFFF0000"/>
        <rFont val="Aptos"/>
        <family val="2"/>
      </rPr>
      <t>Example:</t>
    </r>
    <r>
      <rPr>
        <sz val="10"/>
        <color rgb="FFFF0000"/>
        <rFont val="Aptos"/>
        <family val="2"/>
      </rPr>
      <t xml:space="preserve"> Mobile Health Clinic XY</t>
    </r>
  </si>
  <si>
    <t>Telehealth Expansion</t>
  </si>
  <si>
    <t xml:space="preserve">Funds are requested to support the expansion of telehealth services through the deployment of a mobile health clinic and the delivery of targeted training to ensure Tribal citizens can effectively access and utilize telehealth technologies. A lack of access to healthcare continues to be an issue within tribal lands and the use of a mobile health lab will ensure follow-up care that goes beyond only telehealth options. </t>
  </si>
  <si>
    <t>The cost of the mobile health clinic is estimated to include the following components: staff, equipment, vehicle, and gasoline.
The mobile health clinic is expected to go out into the community for six hours one day a week for 50 weeks a year. The clinic will be staffed by a doctor and nurse. The weekly expense for the staff will be $1,950 ($200 hour for the doctor, $125 per hour for the nurse). The equipment cost per week will be $1,500. The vehicle cost per week will be $2,000. The gasoline cost is expected to be $200 per week with 50 gallons used per week at an average of $4 per gallon. These estimates were provided by the existing mobile health clinic and are based on their current actual operations.
The total subaward cost is therefore $97,500 (staff) + $75,000 (equipment) + $100,000 (equipment) + $10,000 (gas) for a total of $282,500.</t>
  </si>
  <si>
    <t>In Kind</t>
  </si>
  <si>
    <t>The mobile health clinic is providing an in kind contribution through donating one third of the actual weekly cost to operate the vehicle. This is a total in kind contribution of $50,000 (Normal weekly cost is $3,000 of which $1,000 per week is being donated by the mobile health clinic while it is in operation).</t>
  </si>
  <si>
    <t>TOTAL SUBRECIPIENTS</t>
  </si>
  <si>
    <r>
      <rPr>
        <b/>
        <sz val="10"/>
        <color theme="1"/>
        <rFont val="Aptos"/>
        <family val="2"/>
      </rPr>
      <t>INSTRUCTIONS</t>
    </r>
    <r>
      <rPr>
        <sz val="10"/>
        <rFont val="Aptos"/>
        <family val="2"/>
      </rPr>
      <t xml:space="preserve">
1. List all proposed construction being undertaken directly by the Eligible Entity below.
2. Construction for the purpose of budgeting, is defined as the construction of new buildings, completion of shell space in existing buildings, renovation or rehabilitation of existing buildings, and construction or development of real property infrastructure improvements (e.g., site preparation, utilities, streets, curbs, sidewalks, parking lots, other streetscaping improvements). 
3. Any construction work that is performed by a contractor or subrecipient should be entered under Tab e. Contractual-Subawards.  Important reminder: An Eligible Entity may not undertake broadband deployment construction activities itself.  It must engage in a competitive subgrant process for these activities, so any such activities must be classified under the Contractual/Subawards tabs.
4. Enter a brief general description in Column A on the construction project to be covered by the proposed cost.
5. Enter the cost in Column B of the entirety of the construction. 
6. Enter the estimated drawdown year in Column C. This is the year when you expect to spend the funds. This will autopopulate into the "Estimated Costs Per Year" table at the bottom of this tab.
7. Enter whether the line item is included in your indirect cost base in Column D. Reference your specific indirect cost rate method for further guidance on what items will count towards your indirect cost base.
8. Include the percentage of the cost that will be allocated to the administration of the grant in Column E (e.g., the percentage of construction dedicated to the administration of the grant). The total construction cost that is allocable to the administration of the grant will automatically calculate and inform Columns C and D of the "Instructions and Summary" tab.
9. Include the percentage of the cost that will be allocated to the evaluation of the grant in Column G (e.g., the percentage of equipment dedicated to the evaluation of the grant). The total construction cost that is allocable to the administration of the grant will automatically calculate and inform Columns F and G of the "Instructions and Summary" tab.
10. Enter the basis of estimating cost in Column I and provide sources used to estimate the sum entered in Column B. Examples include contractor quotes, prior purchases of similar or like items, and published price lists. If using a quote, please explain the quote and any information provided in the quote. If using a prior project or experience, please provide that estimate and how this estimate compares to the work being done by the subrecipients. Describe if the project was competitively selected and if the Eligible Entity followed their procurement policy. 
11. Enter the justification of need in Column J.  </t>
    </r>
    <r>
      <rPr>
        <sz val="10"/>
        <color indexed="10"/>
        <rFont val="Aptos"/>
        <family val="2"/>
      </rPr>
      <t xml:space="preserve">
</t>
    </r>
    <r>
      <rPr>
        <sz val="10"/>
        <rFont val="Aptos"/>
        <family val="2"/>
      </rPr>
      <t>12. Construction Cost Share/Matching: Please provide any cost share/matching that is being provided for construction.  If no cost share/matching is included for that line item, please select "No" in Column K and do not complete Columns L through O.</t>
    </r>
  </si>
  <si>
    <t>Construction Cost Share/Matching</t>
  </si>
  <si>
    <t>General Description</t>
  </si>
  <si>
    <t xml:space="preserve">Cost             </t>
  </si>
  <si>
    <t>Total Construction for the Administration of the Grant</t>
  </si>
  <si>
    <t>Total Construction for the Evaluation of the Grant</t>
  </si>
  <si>
    <r>
      <rPr>
        <b/>
        <sz val="10"/>
        <color rgb="FFFF0000"/>
        <rFont val="Aptos"/>
        <family val="2"/>
      </rPr>
      <t>Example:</t>
    </r>
    <r>
      <rPr>
        <sz val="10"/>
        <color rgb="FFFF0000"/>
        <rFont val="Aptos"/>
        <family val="2"/>
      </rPr>
      <t xml:space="preserve"> Expansion of a Native Entity Public Library to build a computer center.</t>
    </r>
  </si>
  <si>
    <t xml:space="preserve">Discussions with a local construction company and estimates for necessary supplies have put the project at a tentative total cost of $100,000. Costs associated with furnishing the Computing Center with necessary equipment (computers, tablets, keyboards, monitors, etc.) can be found in the Equipment tab. Costs associated with renovating the existing library space to house the technology (physical expansion, building rewiring, etc.) are covered in the proposed $100,000 sum. </t>
  </si>
  <si>
    <t>The jurisdiction covered by the Native Entity Public Library currently does not have an alternative site for citizens without internet and/or technology access at home to use those tools. The Computing Center will serve as a site for publicly available equipment, as well as relevant training and events to promote responsible use of technology.</t>
  </si>
  <si>
    <t>The local construction firm will provide $20,000 of in-kind contributions for this project through donated labor.</t>
  </si>
  <si>
    <t>TOTAL CONSTRUCTION</t>
  </si>
  <si>
    <r>
      <rPr>
        <b/>
        <sz val="10"/>
        <color theme="1"/>
        <rFont val="Aptos"/>
        <family val="2"/>
      </rPr>
      <t xml:space="preserve">INSTRUCTIONS
</t>
    </r>
    <r>
      <rPr>
        <sz val="10"/>
        <color theme="1"/>
        <rFont val="Aptos"/>
        <family val="2"/>
      </rPr>
      <t>1. Other direct costs are direct cost items required for the project which do not fit clearly into other categories.  These direct costs must not be included in the indirect costs (for which the indirect rate is being applied for this project).  Examples are: tuition, printing costs, etc. which can be directly charged to the project and are not duplicated in indirect costs (overhead costs). Please ensure that information entered in this tab should not be included elsewhere.
2. For each line-item, write a brief general description in Column A including what activites are covered by this cost.
3. Enter the total cost for the line item in Column B.
4. Enter the estimated drawdown year in Column C. This is the year when you expect to spend the funds. This will autopopulate the total line item cost in the corresponding year of the "Estimated Costs Per Year" table at the bottom of this tab.
5. Enter whether the line item is included in your indirect cost base in Column D. This information can be found in your indirect cost rate agreement. 
6. Include the percentage of the cost that will be allocated to the administration of the grant in Column E (e.g., the percentage of Other costs dedicated to the administration of the grant). This should inform Columns C and D of the "Instructions and Summary" tab. 
7. Include the percentage of the cost that will be allocated to the evaluation of the grant in Column G (e.g., the percentage of equipment dedicated to the evaluation of the grant). This should inform Columns F and G of the "Instructions and Summary" tab. 
8. Enter the basis of estimating cost in Column I. Provide sources used to estimate the sum entered in Column B. Examples include contractor quotes, prior purchases of similar or like items, published price list.  If using a prior project or experience, please provide that estimate and how this estimate compares to this new activity.
9. Enter the justification of need in Column J.   
10. Other Direct Cost Share/Matching: If no cost share/matching is included for that line item, please select "No" in Column K and do not complete Columns L through O.</t>
    </r>
  </si>
  <si>
    <t>Other Cost Share/Matching</t>
  </si>
  <si>
    <t xml:space="preserve"> Cost             </t>
  </si>
  <si>
    <t>Total Other Costs for the Administration of the Grant</t>
  </si>
  <si>
    <t>Total Other Costs for the Evaluation of the Grant</t>
  </si>
  <si>
    <r>
      <rPr>
        <b/>
        <sz val="10"/>
        <color rgb="FFFF0000"/>
        <rFont val="Aptos"/>
        <family val="2"/>
      </rPr>
      <t xml:space="preserve">Example: </t>
    </r>
    <r>
      <rPr>
        <sz val="10"/>
        <color rgb="FFFF0000"/>
        <rFont val="Aptos"/>
        <family val="2"/>
      </rPr>
      <t>Digital Literacy Train the Trainer Online Course</t>
    </r>
  </si>
  <si>
    <t xml:space="preserve">Based on direct quotes from the vendor, ensuring transparency and accuracy in budgeting. Utilizing an approved vendor reduces procurement risk and aligns with organizational policies for compliance and quality assurance. </t>
  </si>
  <si>
    <t>A Project Manager’s attendance at a Digital Literacy Train-the-Trainer course is essential for the successful execution of the project. This course equips the Project Manager with the latest techniques and resources to effectively lead and support digital literacy initiatives, enabling them to train local facilitators and community representatives who directly engage with covered populations. By participating in this specialized training, the Project Manager gains valuable skills to coordinate, implement, and sustain digital literacy efforts across diverse communities, ensuring the project’s long-term impact and alignment with digital equity goals.</t>
  </si>
  <si>
    <t>TOTAL OTHER DIRECT COSTS</t>
  </si>
  <si>
    <r>
      <rPr>
        <b/>
        <sz val="10"/>
        <rFont val="Aptos"/>
        <family val="2"/>
      </rPr>
      <t>INSTRUCTIONS</t>
    </r>
    <r>
      <rPr>
        <sz val="10"/>
        <rFont val="Aptos"/>
        <family val="2"/>
      </rPr>
      <t xml:space="preserve">
1. Indirect (facilities &amp; administrative (F&amp;A)) costs means those costs incurred for a common or joint purpose benefitting more than one cost objective, and not readily assignable to the cost objectives specifically benefitted, without effort disproportionate to the results achieved.
2. Indirect costs may be charged to the award if, the applicant has a Federally approved indirect cost rate or the applicant has never received a negotiated indirect cost rate and elects to charge a de minimis rate of 15 percent of modified total direct costs (MTDC), which can be used indefinitely. MTDC means all direct salaries and wages, applicable fringe benefits, materials and supplies, services, travel, and up to the first $50,000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$50,000.
3. Each prior cost category tabs a. through g. has a Total Indirect Cost Base calculated directly below a column titled "Line item is included in the indirect cost rate". The total from tabs a. through g. is the sum of all line items that were marked Yes in the column titled "Line item is included in the Indirect cost base". Check to ensure this number accurately represents your indirect cost base, make modifications if necessary, and include the correct total in Column B of this tab for each cost category.
4. Enter the appropriate indirect cost rate in Column C for each cost category.  If the applicant has a current Negotiated Indirect Cost Rate Agreement (NICRA), they must use the appropriate indirect cost base defined in the agreement. If not using a NICRA, the appropriate indirect cost base is the applicant’s Modified Direct Costs as described in 2 CFR 4.414(f). Once an indirect cost rate is added, the Total Indirect Costs for every cost category will autopopulate in Column D. 
5. Enter the amount of indirect costs that will be covered by federal funds in Column E. If no cost sharing or matching is being utilized, this amount should equal the total indirect costs calculated in Column D. If cost sharing or matching is being utilized, then the sum of Column E and Column L should equal Column D.
6. Columns F and H will automatically calculate the percentage of costs within each cost category that are being allocated towards the administration and evaluation of the grant and apply those percentages to the total indirect costs calculated for each cost category. The total indirect costs for the administration and evaluation of the grant will automatically calculate in Columns G and I.This will count towards the 10% administrative cap and 10% evaluation cap that must be met for this grant program.
7. Enter an explanation of how you are calculating your indirect cost base in Column J.
8. NOTE: A Recipient who elects to employ the de minimis indirect cost rate cannot claim resulting costs as a Cost Share contribution, nor can the Recipient claim "unrecovered indirect costs" as a Cost Share contribution.  Neither of these costs can be reflected as actual indirect cost rates realized by the organization, and therefore are not verifiable in the Recipient records as required by Federal Regulation (§200.306(b)(1)).
9.  Indirect Cost Share/Matching: Please provide any cost share/matching that is being provided for indirect costs.  If no cost share/matching is included for that line item, please select "No" in Column K and do not complete Columns L through O.  </t>
    </r>
  </si>
  <si>
    <t>Indirect Cost Share/Matching</t>
  </si>
  <si>
    <t>Cost Category</t>
  </si>
  <si>
    <t>Indirect Cost Base ($)</t>
  </si>
  <si>
    <t>Indirect Cost Rate (%)</t>
  </si>
  <si>
    <t>Total Indirect Costs ($)</t>
  </si>
  <si>
    <t>Amount ($) of Indirect Costs Covered by Federal Funds</t>
  </si>
  <si>
    <t>Total Indirect Costs for the Administration of the Grant</t>
  </si>
  <si>
    <t>Total Indirect Costs for the Evaluation of the Grant</t>
  </si>
  <si>
    <t xml:space="preserve">Explanation of Indirect Cost Base </t>
  </si>
  <si>
    <t>Cost base is based on negotiated rate agreement and includes Salary and Fringe Benefits.</t>
  </si>
  <si>
    <t>Native Corporation is providing in kind support through program evaluation, strategic guidance, and recruitment assistance for digital education programs.</t>
  </si>
  <si>
    <t>TOTAL INDIRECT COSTS</t>
  </si>
  <si>
    <t>i. Cost Sharing/Matching</t>
  </si>
  <si>
    <r>
      <rPr>
        <b/>
        <sz val="10"/>
        <color theme="1"/>
        <rFont val="Aptos"/>
        <family val="2"/>
      </rPr>
      <t>INSTRUCTIONS</t>
    </r>
    <r>
      <rPr>
        <sz val="10"/>
        <color rgb="FFFF0000"/>
        <rFont val="Aptos"/>
        <family val="2"/>
      </rPr>
      <t xml:space="preserve">
</t>
    </r>
    <r>
      <rPr>
        <sz val="10"/>
        <color rgb="FF000000"/>
        <rFont val="Aptos"/>
        <family val="2"/>
      </rPr>
      <t>1. A detailed presentation of the cash or cash value of all cost share/matching proposed by the Eligible Entity that has not been included in tabs a through h must be provided in the table below. Identify the source organization &amp; amount of each cost share item proposed in the award. Any cost share/matching provided by a contractor or subrecipients should be entered in Tab e1. Contractual or Tab e2. Subawards and not on this tab.</t>
    </r>
    <r>
      <rPr>
        <u/>
        <sz val="10"/>
        <color rgb="FF000000"/>
        <rFont val="Aptos"/>
        <family val="2"/>
      </rPr>
      <t xml:space="preserve">
</t>
    </r>
    <r>
      <rPr>
        <sz val="10"/>
        <color rgb="FF000000"/>
        <rFont val="Aptos"/>
        <family val="2"/>
      </rPr>
      <t>2. Cost share/match information from each cost category tab will automatically sum in the table "Cost Share/Matching by Cost Category". 
3. Any cost share/matching that was not included in a cost category tab should be included in the table directly below these instructions.</t>
    </r>
    <r>
      <rPr>
        <u/>
        <sz val="10"/>
        <color rgb="FF000000"/>
        <rFont val="Aptos"/>
        <family val="2"/>
      </rPr>
      <t xml:space="preserve">
</t>
    </r>
    <r>
      <rPr>
        <sz val="10"/>
        <color rgb="FF000000"/>
        <rFont val="Aptos"/>
        <family val="2"/>
      </rPr>
      <t xml:space="preserve">4. In Kind Definition - Contributions, which may include third-party in-kind contributions, are non-cash donations of property, goods or services, which benefit a federally assisted project, and which may count toward satisfying the non-federal matching requirement of a project’s total budgeted costs when such contributions meet certain criteria. NTIA encourages applicants to thoroughly consider potential sources of in-kind contributions that, depending on the particular property or service and the applicable federal cost principles, could include employee or volunteer services; equipment; supplies; indirect costs; computer hardware and software; and use of facilities. In the broadband context this could include, consistent with federal cost principles, waiver of fees associated with access to rights of way, pole attachments, conduits, easements, or access to other types of infrastructure.
5. All matching must be necessary to the performance of the project. If questions exist, consult your NTIA contact before filling out In Kind cost share in this section. 
6. Fee or profit, including foregone fee or profit, are not allowable as project costs (including cost share) under any resulting award. The project may only incur those costs that are allowable and allocable to the project (including cost share) as determined in accordance with the applicable cost principles prescribed in 2 CFR Part 200.
7. A Recipient who elects to employ the 15% de minimis Indirect Cost rate cannot claim the resulting indirect costs as a Cost Share contribution.                           
8. A Recipient cannot claim "unrecovered indirect costs" as a Cost Share contribution.             
9. 3rd party cost share/matching should be listed as an Other source.                                                                                                                                                                                                                                                                                                          </t>
    </r>
  </si>
  <si>
    <t xml:space="preserve">Organization             </t>
  </si>
  <si>
    <t>Total Project Cost Share Value ($)</t>
  </si>
  <si>
    <r>
      <t xml:space="preserve">Example: </t>
    </r>
    <r>
      <rPr>
        <sz val="10"/>
        <color rgb="FFFF0000"/>
        <rFont val="Aptos"/>
        <family val="2"/>
      </rPr>
      <t>Fellow Consortium Member</t>
    </r>
  </si>
  <si>
    <t>A fellow member of the consortium will be providing in-kind contributions worth $150,000 over 4 years to assist with overall strategic guidance and program management assistance should their award be granted.</t>
  </si>
  <si>
    <r>
      <rPr>
        <b/>
        <sz val="10"/>
        <color rgb="FFFF0000"/>
        <rFont val="Aptos"/>
        <family val="2"/>
      </rPr>
      <t>Example:</t>
    </r>
    <r>
      <rPr>
        <sz val="10"/>
        <color rgb="FFFF0000"/>
        <rFont val="Aptos"/>
        <family val="2"/>
      </rPr>
      <t xml:space="preserve"> Local Non-Profit Training Center</t>
    </r>
  </si>
  <si>
    <t xml:space="preserve">The local non-profit training center will provide $250,000 of in kind contributions over 2 years through staff time, facility use, and services to support the successful implementation of a biweekly digital literacy course aimed a local youth aged 18-25.   </t>
  </si>
  <si>
    <t>Local</t>
  </si>
  <si>
    <t xml:space="preserve">SUBTOTAL RECIPIENT COST SHARE/MATCHING </t>
  </si>
  <si>
    <t>Cost Share/Matching by Cost Category</t>
  </si>
  <si>
    <t>Total per Cost Category</t>
  </si>
  <si>
    <t>g. Other</t>
  </si>
  <si>
    <t>h. Indirect</t>
  </si>
  <si>
    <t>Total Per Cost Share/Matching Source</t>
  </si>
  <si>
    <t>TOTAL COST SHARE/MATCHING</t>
  </si>
  <si>
    <t xml:space="preserve">Additional Explanation (as needed):
</t>
  </si>
  <si>
    <t>J. Program Income</t>
  </si>
  <si>
    <r>
      <rPr>
        <b/>
        <sz val="10"/>
        <rFont val="Aptos"/>
        <family val="2"/>
      </rPr>
      <t>INSTRUCTIONS</t>
    </r>
    <r>
      <rPr>
        <sz val="10"/>
        <rFont val="Aptos"/>
        <family val="2"/>
      </rPr>
      <t xml:space="preserve">
1. Program Income: Non-Federal entities are encouraged to earn income to defray program costs where appropriate. Program income means gross income earned by the non-Federal entity that is directly generated by a supported activity or earned as a result of the Federal award during the period of performance except as provided in 2 CFR 200.307.  Program income includes but is not limited to income from fees for services performed, the use or rental or real or personal property acquired under Federal awards, the sale of commodities or items fabricated under a Federal award, license fees and royalties on patents and copyrights, and principal and interest on loans made with Federal award funds. Interest earned on advances of Federal funds is not program income. Except as otherwise provided in Federal statutes, regulations, or the terms and conditions of the Federal award, program income does not include rebates, credits, discounts, and interest earned on any of them.
2. Please complete the questions below using the dropdown menu.
                                                                                                                                                                                       </t>
    </r>
  </si>
  <si>
    <t>Question</t>
  </si>
  <si>
    <t>Response</t>
  </si>
  <si>
    <t>1. Does the recipient anticipate earning Program Income as a result of this grant program? If the answer is yes, please answer question 2.</t>
  </si>
  <si>
    <t>2. How does the recipient elect to use any earned Program Income? Please refer to 2 CFR 200.307 for the definition of each approach.</t>
  </si>
  <si>
    <t>Domestic</t>
  </si>
  <si>
    <t>Personnel</t>
  </si>
  <si>
    <t>Deduction</t>
  </si>
  <si>
    <t>Federal</t>
  </si>
  <si>
    <t>American Rescue Plan Act (ARPA)</t>
  </si>
  <si>
    <t>Deployment</t>
  </si>
  <si>
    <t>Month</t>
  </si>
  <si>
    <t>International</t>
  </si>
  <si>
    <t>Travel</t>
  </si>
  <si>
    <t>Addition</t>
  </si>
  <si>
    <t>Non-Federal</t>
  </si>
  <si>
    <t>CARES Act</t>
  </si>
  <si>
    <t>Equipment</t>
  </si>
  <si>
    <t>Cost Sharing or Matching</t>
  </si>
  <si>
    <t>TBD</t>
  </si>
  <si>
    <t>Combination of both Cash &amp; In Kind (explanation is provided under Additional Explanation)</t>
  </si>
  <si>
    <t>Consolidated Appropriations Act (CAA)</t>
  </si>
  <si>
    <t>Supplies</t>
  </si>
  <si>
    <t>Other (explanation is provided under Additional Explanation)</t>
  </si>
  <si>
    <t>ReConnect Loan and Grant Program</t>
  </si>
  <si>
    <t>Contractual</t>
  </si>
  <si>
    <t>Combination</t>
  </si>
  <si>
    <t>Families First Coronavirus Response Act (FFCRA)</t>
  </si>
  <si>
    <t>Construction</t>
  </si>
  <si>
    <t>Subaward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</si>
</sst>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quot;$&quot;#,##0.00"/>
    <numFmt numFmtId="165" formatCode="&quot;$&quot;#,##0"/>
    <numFmt numFmtId="166" formatCode="0.0%"/>
    <numFmt numFmtId="167" formatCode="_(&quot;$&quot;* #,##0_);_(&quot;$&quot;* \(#,##0\);_(&quot;$&quot;* &quot;-&quot;??_);_(@_)"/>
    <numFmt numFmtId="168" formatCode="&quot;$&quot;#,##0.0"/>
    <numFmt numFmtId="169" formatCode="0.000000%"/>
  </numFmts>
  <fonts count="53">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1"/>
      <name val="Arial"/>
      <family val="2"/>
    </font>
    <font>
      <sz val="10"/>
      <name val="Arial"/>
      <family val="2"/>
    </font>
    <font>
      <sz val="11"/>
      <name val="Arial"/>
      <family val="2"/>
    </font>
    <font>
      <b/>
      <sz val="11"/>
      <color indexed="10"/>
      <name val="Arial"/>
      <family val="2"/>
    </font>
    <font>
      <sz val="14"/>
      <name val="Arial"/>
      <family val="2"/>
    </font>
    <font>
      <b/>
      <sz val="8"/>
      <name val="Arial"/>
      <family val="2"/>
    </font>
    <font>
      <b/>
      <sz val="12"/>
      <color indexed="10"/>
      <name val="Arial"/>
      <family val="2"/>
    </font>
    <font>
      <sz val="11"/>
      <color theme="1"/>
      <name val="Calibri"/>
      <family val="2"/>
      <scheme val="minor"/>
    </font>
    <font>
      <b/>
      <sz val="14"/>
      <color theme="3" tint="-0.249977111117893"/>
      <name val="Arial"/>
      <family val="2"/>
    </font>
    <font>
      <b/>
      <sz val="10"/>
      <color rgb="FFFF0000"/>
      <name val="Arial"/>
      <family val="2"/>
    </font>
    <font>
      <sz val="10"/>
      <color rgb="FFFF0000"/>
      <name val="Arial"/>
      <family val="2"/>
    </font>
    <font>
      <b/>
      <sz val="12"/>
      <color theme="0"/>
      <name val="Arial"/>
      <family val="2"/>
    </font>
    <font>
      <sz val="12"/>
      <color theme="0"/>
      <name val="Arial"/>
      <family val="2"/>
    </font>
    <font>
      <u/>
      <sz val="10"/>
      <color theme="10"/>
      <name val="Arial"/>
      <family val="2"/>
    </font>
    <font>
      <b/>
      <sz val="10"/>
      <color rgb="FF000000"/>
      <name val="Arial"/>
      <family val="2"/>
    </font>
    <font>
      <sz val="10"/>
      <color rgb="FF000000"/>
      <name val="Arial"/>
      <family val="2"/>
    </font>
    <font>
      <sz val="11"/>
      <color rgb="FF000000"/>
      <name val="Arial"/>
      <family val="2"/>
    </font>
    <font>
      <b/>
      <sz val="10"/>
      <color rgb="FF000000"/>
      <name val="Aptos"/>
      <family val="2"/>
    </font>
    <font>
      <sz val="10"/>
      <color rgb="FF000000"/>
      <name val="Aptos"/>
      <family val="2"/>
    </font>
    <font>
      <sz val="10"/>
      <name val="Aptos"/>
      <family val="2"/>
    </font>
    <font>
      <b/>
      <sz val="10"/>
      <color rgb="FFFF0000"/>
      <name val="Aptos"/>
      <family val="2"/>
    </font>
    <font>
      <sz val="10"/>
      <color rgb="FFFF0000"/>
      <name val="Aptos"/>
      <family val="2"/>
    </font>
    <font>
      <b/>
      <sz val="14"/>
      <color indexed="18"/>
      <name val="Aptos"/>
      <family val="2"/>
    </font>
    <font>
      <sz val="11"/>
      <name val="Aptos"/>
      <family val="2"/>
    </font>
    <font>
      <b/>
      <sz val="11"/>
      <name val="Aptos"/>
      <family val="2"/>
    </font>
    <font>
      <b/>
      <sz val="11"/>
      <color theme="1"/>
      <name val="Aptos"/>
      <family val="2"/>
    </font>
    <font>
      <sz val="10"/>
      <color theme="1"/>
      <name val="Aptos"/>
      <family val="2"/>
    </font>
    <font>
      <b/>
      <sz val="10"/>
      <name val="Aptos"/>
      <family val="2"/>
    </font>
    <font>
      <sz val="8"/>
      <name val="Aptos"/>
      <family val="2"/>
    </font>
    <font>
      <sz val="14"/>
      <name val="Aptos"/>
      <family val="2"/>
    </font>
    <font>
      <sz val="11"/>
      <color rgb="FF000000"/>
      <name val="Aptos"/>
      <family val="2"/>
    </font>
    <font>
      <sz val="11"/>
      <color rgb="FFFF0000"/>
      <name val="Aptos"/>
      <family val="2"/>
    </font>
    <font>
      <b/>
      <sz val="11"/>
      <color rgb="FF000000"/>
      <name val="Aptos"/>
      <family val="2"/>
    </font>
    <font>
      <b/>
      <sz val="11"/>
      <color rgb="FFFF0000"/>
      <name val="Aptos"/>
      <family val="2"/>
    </font>
    <font>
      <b/>
      <sz val="12"/>
      <color indexed="10"/>
      <name val="Aptos"/>
      <family val="2"/>
    </font>
    <font>
      <b/>
      <sz val="14"/>
      <name val="Aptos"/>
      <family val="2"/>
    </font>
    <font>
      <b/>
      <sz val="14"/>
      <color theme="3" tint="-0.249977111117893"/>
      <name val="Aptos"/>
      <family val="2"/>
    </font>
    <font>
      <b/>
      <sz val="8"/>
      <name val="Aptos"/>
      <family val="2"/>
    </font>
    <font>
      <b/>
      <sz val="12"/>
      <name val="Aptos"/>
      <family val="2"/>
    </font>
    <font>
      <b/>
      <sz val="10"/>
      <color theme="1"/>
      <name val="Aptos"/>
      <family val="2"/>
    </font>
    <font>
      <b/>
      <sz val="11"/>
      <color theme="1" tint="4.9989318521683403E-2"/>
      <name val="Aptos"/>
      <family val="2"/>
    </font>
    <font>
      <i/>
      <sz val="10"/>
      <name val="Aptos"/>
      <family val="2"/>
    </font>
    <font>
      <sz val="10"/>
      <color indexed="10"/>
      <name val="Aptos"/>
      <family val="2"/>
    </font>
    <font>
      <b/>
      <sz val="14"/>
      <color rgb="FF000080"/>
      <name val="Aptos"/>
      <family val="2"/>
    </font>
    <font>
      <b/>
      <sz val="10"/>
      <color indexed="8"/>
      <name val="Aptos"/>
      <family val="2"/>
    </font>
    <font>
      <sz val="14"/>
      <color indexed="18"/>
      <name val="Aptos"/>
      <family val="2"/>
    </font>
    <font>
      <u/>
      <sz val="10"/>
      <color rgb="FF000000"/>
      <name val="Aptos"/>
      <family val="2"/>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249977111117893"/>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auto="1"/>
      </left>
      <right/>
      <top style="thin">
        <color indexed="64"/>
      </top>
      <bottom/>
      <diagonal/>
    </border>
    <border>
      <left/>
      <right style="medium">
        <color auto="1"/>
      </right>
      <top/>
      <bottom/>
      <diagonal/>
    </border>
    <border>
      <left/>
      <right/>
      <top style="thin">
        <color indexed="64"/>
      </top>
      <bottom style="medium">
        <color auto="1"/>
      </bottom>
      <diagonal/>
    </border>
    <border>
      <left/>
      <right style="medium">
        <color auto="1"/>
      </right>
      <top style="thin">
        <color indexed="64"/>
      </top>
      <bottom style="medium">
        <color auto="1"/>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style="medium">
        <color indexed="64"/>
      </left>
      <right style="medium">
        <color indexed="64"/>
      </right>
      <top style="thin">
        <color indexed="64"/>
      </top>
      <bottom/>
      <diagonal/>
    </border>
    <border>
      <left/>
      <right/>
      <top/>
      <bottom style="medium">
        <color auto="1"/>
      </bottom>
      <diagonal/>
    </border>
    <border>
      <left/>
      <right style="medium">
        <color auto="1"/>
      </right>
      <top style="medium">
        <color auto="1"/>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auto="1"/>
      </top>
      <bottom style="thin">
        <color auto="1"/>
      </bottom>
      <diagonal/>
    </border>
    <border>
      <left style="thin">
        <color indexed="64"/>
      </left>
      <right/>
      <top style="medium">
        <color auto="1"/>
      </top>
      <bottom style="thin">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auto="1"/>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auto="1"/>
      </top>
      <bottom/>
      <diagonal/>
    </border>
    <border>
      <left style="thin">
        <color indexed="64"/>
      </left>
      <right style="thin">
        <color indexed="64"/>
      </right>
      <top/>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medium">
        <color auto="1"/>
      </right>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s>
  <cellStyleXfs count="10">
    <xf numFmtId="0" fontId="0" fillId="0" borderId="0"/>
    <xf numFmtId="44" fontId="3" fillId="0" borderId="0" applyFont="0" applyFill="0" applyBorder="0" applyAlignment="0" applyProtection="0"/>
    <xf numFmtId="0" fontId="7" fillId="0" borderId="0"/>
    <xf numFmtId="0" fontId="13" fillId="0" borderId="0"/>
    <xf numFmtId="9" fontId="3" fillId="0" borderId="0" applyFont="0" applyFill="0" applyBorder="0" applyAlignment="0" applyProtection="0"/>
    <xf numFmtId="0" fontId="19" fillId="0" borderId="0" applyNumberFormat="0" applyFill="0" applyBorder="0" applyAlignment="0" applyProtection="0"/>
    <xf numFmtId="0" fontId="3" fillId="0" borderId="0"/>
    <xf numFmtId="0" fontId="2" fillId="0" borderId="0"/>
    <xf numFmtId="0" fontId="1" fillId="0" borderId="0"/>
    <xf numFmtId="0" fontId="1" fillId="0" borderId="0"/>
  </cellStyleXfs>
  <cellXfs count="993">
    <xf numFmtId="0" fontId="0" fillId="0" borderId="0" xfId="0"/>
    <xf numFmtId="0" fontId="0" fillId="0" borderId="0" xfId="0" applyAlignment="1">
      <alignment vertical="center" wrapText="1"/>
    </xf>
    <xf numFmtId="0" fontId="7" fillId="0" borderId="0" xfId="0" applyFont="1" applyAlignment="1">
      <alignment vertical="center" wrapText="1"/>
    </xf>
    <xf numFmtId="49" fontId="11" fillId="0" borderId="0" xfId="0" applyNumberFormat="1" applyFont="1" applyAlignment="1">
      <alignment horizontal="left" vertical="center" wrapText="1"/>
    </xf>
    <xf numFmtId="49" fontId="11" fillId="0" borderId="0" xfId="0" applyNumberFormat="1" applyFont="1" applyAlignment="1">
      <alignment horizontal="left" vertical="center"/>
    </xf>
    <xf numFmtId="0" fontId="8" fillId="0" borderId="0" xfId="0" applyFont="1" applyAlignment="1">
      <alignment vertical="center" wrapText="1"/>
    </xf>
    <xf numFmtId="0" fontId="6" fillId="0" borderId="0" xfId="0" applyFont="1" applyAlignment="1">
      <alignment vertical="center" wrapText="1"/>
    </xf>
    <xf numFmtId="49" fontId="0" fillId="0" borderId="0" xfId="0" applyNumberFormat="1" applyAlignment="1">
      <alignment horizontal="left" vertical="center" wrapText="1"/>
    </xf>
    <xf numFmtId="0" fontId="5" fillId="0" borderId="0" xfId="0" applyFont="1" applyAlignment="1">
      <alignment horizontal="center" vertical="center" wrapText="1"/>
    </xf>
    <xf numFmtId="49" fontId="5" fillId="0" borderId="0" xfId="0" applyNumberFormat="1" applyFont="1" applyAlignment="1">
      <alignment horizontal="right" vertical="center" wrapText="1"/>
    </xf>
    <xf numFmtId="0" fontId="3" fillId="0" borderId="0" xfId="0" applyFont="1"/>
    <xf numFmtId="0" fontId="8" fillId="0" borderId="8" xfId="0" applyFont="1" applyBorder="1" applyAlignment="1" applyProtection="1">
      <alignment horizontal="left" vertical="center" wrapText="1"/>
      <protection locked="0"/>
    </xf>
    <xf numFmtId="0" fontId="6" fillId="0" borderId="0" xfId="0" applyFont="1" applyAlignment="1">
      <alignment horizontal="right" vertical="center" wrapText="1"/>
    </xf>
    <xf numFmtId="0" fontId="8" fillId="0" borderId="7"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6" fillId="4" borderId="32" xfId="0" applyFont="1" applyFill="1" applyBorder="1" applyAlignment="1">
      <alignment horizontal="left" vertical="center" wrapText="1"/>
    </xf>
    <xf numFmtId="165" fontId="6" fillId="2" borderId="37" xfId="0" applyNumberFormat="1" applyFont="1" applyFill="1" applyBorder="1" applyAlignment="1">
      <alignment horizontal="right" vertical="center" wrapText="1"/>
    </xf>
    <xf numFmtId="0" fontId="6" fillId="4" borderId="31" xfId="0" applyFont="1" applyFill="1" applyBorder="1" applyAlignment="1">
      <alignment horizontal="left" vertical="center" wrapText="1"/>
    </xf>
    <xf numFmtId="165" fontId="6" fillId="2" borderId="35" xfId="0" applyNumberFormat="1" applyFont="1" applyFill="1" applyBorder="1" applyAlignment="1">
      <alignment horizontal="right" vertical="center" wrapText="1"/>
    </xf>
    <xf numFmtId="0" fontId="6" fillId="4" borderId="26" xfId="0" applyFont="1" applyFill="1" applyBorder="1" applyAlignment="1">
      <alignment horizontal="left" vertical="center" wrapText="1"/>
    </xf>
    <xf numFmtId="0" fontId="6" fillId="4" borderId="31" xfId="0" applyFont="1" applyFill="1" applyBorder="1" applyAlignment="1">
      <alignment vertical="center" wrapText="1"/>
    </xf>
    <xf numFmtId="10" fontId="6" fillId="2" borderId="35" xfId="0" applyNumberFormat="1" applyFont="1" applyFill="1" applyBorder="1" applyAlignment="1">
      <alignment horizontal="right" vertical="center" wrapText="1"/>
    </xf>
    <xf numFmtId="165" fontId="8" fillId="0" borderId="7" xfId="0" applyNumberFormat="1" applyFont="1" applyBorder="1" applyAlignment="1">
      <alignment vertical="center" wrapText="1"/>
    </xf>
    <xf numFmtId="165" fontId="8" fillId="0" borderId="24" xfId="0" applyNumberFormat="1" applyFont="1" applyBorder="1" applyAlignment="1">
      <alignment vertical="center" wrapText="1"/>
    </xf>
    <xf numFmtId="0" fontId="6" fillId="4" borderId="23" xfId="0" applyFont="1" applyFill="1" applyBorder="1" applyAlignment="1">
      <alignment horizontal="left" vertical="center" wrapText="1"/>
    </xf>
    <xf numFmtId="165" fontId="6" fillId="2" borderId="39" xfId="0" applyNumberFormat="1" applyFont="1" applyFill="1" applyBorder="1" applyAlignment="1">
      <alignment horizontal="right" vertical="center" wrapText="1"/>
    </xf>
    <xf numFmtId="0" fontId="17" fillId="5" borderId="34" xfId="0" applyFont="1" applyFill="1" applyBorder="1" applyAlignment="1">
      <alignment horizontal="center" vertical="center" wrapText="1"/>
    </xf>
    <xf numFmtId="0" fontId="3" fillId="0" borderId="0" xfId="0" applyFont="1" applyAlignment="1">
      <alignment vertical="center" wrapText="1"/>
    </xf>
    <xf numFmtId="0" fontId="19" fillId="0" borderId="0" xfId="5" applyBorder="1" applyAlignment="1">
      <alignment vertical="center" wrapText="1"/>
    </xf>
    <xf numFmtId="0" fontId="6" fillId="4" borderId="32" xfId="0" applyFont="1" applyFill="1" applyBorder="1" applyAlignment="1">
      <alignment horizontal="center" vertical="center" wrapText="1"/>
    </xf>
    <xf numFmtId="165" fontId="8" fillId="0" borderId="10" xfId="0" applyNumberFormat="1" applyFont="1" applyBorder="1" applyAlignment="1" applyProtection="1">
      <alignment horizontal="left" vertical="center" wrapText="1"/>
      <protection locked="0"/>
    </xf>
    <xf numFmtId="165" fontId="8" fillId="0" borderId="25" xfId="0" applyNumberFormat="1" applyFont="1" applyBorder="1" applyAlignment="1" applyProtection="1">
      <alignment horizontal="left" vertical="center" wrapText="1"/>
      <protection locked="0"/>
    </xf>
    <xf numFmtId="165" fontId="6" fillId="2" borderId="42" xfId="0" applyNumberFormat="1" applyFont="1" applyFill="1" applyBorder="1" applyAlignment="1">
      <alignment horizontal="right" vertical="center" wrapText="1"/>
    </xf>
    <xf numFmtId="0" fontId="6" fillId="4" borderId="26" xfId="0" applyFont="1" applyFill="1" applyBorder="1" applyAlignment="1">
      <alignment horizontal="center" vertical="center" wrapText="1"/>
    </xf>
    <xf numFmtId="165" fontId="6" fillId="2" borderId="8" xfId="0" applyNumberFormat="1" applyFont="1" applyFill="1" applyBorder="1" applyAlignment="1">
      <alignment horizontal="center" vertical="center" wrapText="1"/>
    </xf>
    <xf numFmtId="165" fontId="6" fillId="2" borderId="35" xfId="0" applyNumberFormat="1" applyFont="1" applyFill="1" applyBorder="1" applyAlignment="1">
      <alignment horizontal="center" vertical="center" wrapText="1"/>
    </xf>
    <xf numFmtId="10" fontId="6" fillId="2" borderId="34" xfId="0" applyNumberFormat="1" applyFont="1" applyFill="1" applyBorder="1" applyAlignment="1">
      <alignment horizontal="right" vertical="center" wrapText="1"/>
    </xf>
    <xf numFmtId="0" fontId="0" fillId="0" borderId="0" xfId="0" applyAlignment="1">
      <alignment wrapText="1"/>
    </xf>
    <xf numFmtId="165" fontId="6" fillId="4" borderId="39" xfId="0" applyNumberFormat="1" applyFont="1" applyFill="1" applyBorder="1" applyAlignment="1">
      <alignment horizontal="right" vertical="center" wrapText="1"/>
    </xf>
    <xf numFmtId="165" fontId="6" fillId="2" borderId="8" xfId="0" applyNumberFormat="1" applyFont="1" applyFill="1" applyBorder="1" applyAlignment="1" applyProtection="1">
      <alignment horizontal="center" vertical="center" wrapText="1"/>
      <protection locked="0"/>
    </xf>
    <xf numFmtId="165" fontId="6" fillId="2" borderId="37" xfId="0" applyNumberFormat="1" applyFont="1" applyFill="1" applyBorder="1" applyAlignment="1" applyProtection="1">
      <alignment horizontal="right" vertical="center" wrapText="1"/>
      <protection locked="0"/>
    </xf>
    <xf numFmtId="165" fontId="6" fillId="2" borderId="35" xfId="0" applyNumberFormat="1" applyFont="1" applyFill="1" applyBorder="1" applyAlignment="1" applyProtection="1">
      <alignment horizontal="right" vertical="center" wrapText="1"/>
      <protection locked="0"/>
    </xf>
    <xf numFmtId="165" fontId="6" fillId="2" borderId="35" xfId="0" applyNumberFormat="1" applyFont="1" applyFill="1" applyBorder="1" applyAlignment="1" applyProtection="1">
      <alignment horizontal="center" vertical="center" wrapText="1"/>
      <protection locked="0"/>
    </xf>
    <xf numFmtId="165" fontId="8" fillId="0" borderId="51" xfId="0" applyNumberFormat="1" applyFont="1" applyBorder="1" applyAlignment="1" applyProtection="1">
      <alignment horizontal="left" vertical="center" wrapText="1"/>
      <protection locked="0"/>
    </xf>
    <xf numFmtId="165" fontId="8" fillId="0" borderId="52" xfId="0" applyNumberFormat="1" applyFont="1" applyBorder="1" applyAlignment="1" applyProtection="1">
      <alignment horizontal="left" vertical="center" wrapText="1"/>
      <protection locked="0"/>
    </xf>
    <xf numFmtId="0" fontId="6" fillId="0" borderId="0" xfId="0" applyFont="1" applyAlignment="1">
      <alignment horizontal="left" vertical="center" wrapText="1"/>
    </xf>
    <xf numFmtId="0" fontId="17" fillId="5" borderId="36" xfId="0" applyFont="1" applyFill="1" applyBorder="1" applyAlignment="1">
      <alignment horizontal="center" vertical="center" wrapText="1"/>
    </xf>
    <xf numFmtId="0" fontId="3" fillId="0" borderId="0" xfId="0" applyFont="1" applyAlignment="1">
      <alignment wrapText="1"/>
    </xf>
    <xf numFmtId="0" fontId="25" fillId="0" borderId="0" xfId="0" applyFont="1" applyAlignment="1">
      <alignment vertical="top" wrapText="1"/>
    </xf>
    <xf numFmtId="0" fontId="29" fillId="0" borderId="0" xfId="0" applyFont="1" applyAlignment="1">
      <alignment horizontal="left" vertical="top" wrapText="1"/>
    </xf>
    <xf numFmtId="0" fontId="29" fillId="0" borderId="0" xfId="0" applyFont="1" applyAlignment="1">
      <alignment horizontal="center" vertical="top" wrapText="1"/>
    </xf>
    <xf numFmtId="0" fontId="25" fillId="0" borderId="0" xfId="0" applyFont="1" applyAlignment="1" applyProtection="1">
      <alignment vertical="top" wrapText="1"/>
      <protection locked="0"/>
    </xf>
    <xf numFmtId="0" fontId="25" fillId="0" borderId="0" xfId="0" applyFont="1"/>
    <xf numFmtId="0" fontId="31" fillId="5" borderId="18" xfId="0" applyFont="1" applyFill="1" applyBorder="1" applyAlignment="1">
      <alignment horizontal="center" vertical="center" wrapText="1"/>
    </xf>
    <xf numFmtId="165" fontId="31" fillId="5" borderId="18" xfId="0" applyNumberFormat="1" applyFont="1" applyFill="1" applyBorder="1" applyAlignment="1">
      <alignment horizontal="center" vertical="center" wrapText="1"/>
    </xf>
    <xf numFmtId="165" fontId="31" fillId="5" borderId="41" xfId="0" applyNumberFormat="1" applyFont="1" applyFill="1" applyBorder="1" applyAlignment="1">
      <alignment horizontal="center" vertical="center" wrapText="1"/>
    </xf>
    <xf numFmtId="0" fontId="31" fillId="5" borderId="41" xfId="0" applyFont="1" applyFill="1" applyBorder="1" applyAlignment="1">
      <alignment horizontal="center" vertical="center" wrapText="1"/>
    </xf>
    <xf numFmtId="164" fontId="31" fillId="5" borderId="18" xfId="0" applyNumberFormat="1" applyFont="1" applyFill="1" applyBorder="1" applyAlignment="1">
      <alignment horizontal="center" vertical="center" wrapText="1"/>
    </xf>
    <xf numFmtId="0" fontId="31" fillId="5" borderId="71" xfId="0" applyFont="1" applyFill="1" applyBorder="1" applyAlignment="1">
      <alignment horizontal="center" vertical="center" wrapText="1"/>
    </xf>
    <xf numFmtId="165" fontId="31" fillId="5" borderId="43" xfId="0" applyNumberFormat="1" applyFont="1" applyFill="1" applyBorder="1" applyAlignment="1">
      <alignment horizontal="center" vertical="center" wrapText="1"/>
    </xf>
    <xf numFmtId="165" fontId="31" fillId="5" borderId="64" xfId="0" applyNumberFormat="1" applyFont="1" applyFill="1" applyBorder="1" applyAlignment="1">
      <alignment horizontal="center" vertical="center" wrapText="1"/>
    </xf>
    <xf numFmtId="165" fontId="27" fillId="2" borderId="67" xfId="0" applyNumberFormat="1" applyFont="1" applyFill="1" applyBorder="1" applyAlignment="1">
      <alignment horizontal="left" vertical="center" wrapText="1"/>
    </xf>
    <xf numFmtId="165" fontId="27" fillId="2" borderId="18" xfId="0" applyNumberFormat="1" applyFont="1" applyFill="1" applyBorder="1" applyAlignment="1">
      <alignment horizontal="left" vertical="center" wrapText="1"/>
    </xf>
    <xf numFmtId="165" fontId="27" fillId="2" borderId="18" xfId="0" applyNumberFormat="1" applyFont="1" applyFill="1" applyBorder="1" applyAlignment="1">
      <alignment horizontal="right" vertical="center" wrapText="1"/>
    </xf>
    <xf numFmtId="165" fontId="27" fillId="2" borderId="50" xfId="0" applyNumberFormat="1" applyFont="1" applyFill="1" applyBorder="1" applyAlignment="1">
      <alignment horizontal="right" vertical="center" wrapText="1"/>
    </xf>
    <xf numFmtId="10" fontId="27" fillId="2" borderId="18" xfId="4" applyNumberFormat="1" applyFont="1" applyFill="1" applyBorder="1" applyAlignment="1" applyProtection="1">
      <alignment horizontal="right" vertical="center" wrapText="1"/>
    </xf>
    <xf numFmtId="164" fontId="27" fillId="2" borderId="18" xfId="0" applyNumberFormat="1" applyFont="1" applyFill="1" applyBorder="1" applyAlignment="1">
      <alignment horizontal="right" vertical="center" wrapText="1"/>
    </xf>
    <xf numFmtId="1" fontId="27" fillId="2" borderId="18" xfId="0" applyNumberFormat="1" applyFont="1" applyFill="1" applyBorder="1" applyAlignment="1">
      <alignment horizontal="left" vertical="center" wrapText="1"/>
    </xf>
    <xf numFmtId="0" fontId="27" fillId="2" borderId="71" xfId="0" applyFont="1" applyFill="1" applyBorder="1" applyAlignment="1">
      <alignment horizontal="left" vertical="center" wrapText="1"/>
    </xf>
    <xf numFmtId="165" fontId="27" fillId="2" borderId="67" xfId="0" applyNumberFormat="1" applyFont="1" applyFill="1" applyBorder="1" applyAlignment="1">
      <alignment horizontal="center" vertical="center" wrapText="1"/>
    </xf>
    <xf numFmtId="164" fontId="27" fillId="2" borderId="50" xfId="0" applyNumberFormat="1" applyFont="1" applyFill="1" applyBorder="1" applyAlignment="1">
      <alignment horizontal="right" vertical="center" wrapText="1"/>
    </xf>
    <xf numFmtId="165" fontId="27" fillId="2" borderId="18" xfId="0" applyNumberFormat="1" applyFont="1" applyFill="1" applyBorder="1" applyAlignment="1">
      <alignment horizontal="center" vertical="center" wrapText="1"/>
    </xf>
    <xf numFmtId="165" fontId="27" fillId="2" borderId="64" xfId="0" applyNumberFormat="1" applyFont="1" applyFill="1" applyBorder="1" applyAlignment="1">
      <alignment horizontal="center" vertical="center" wrapText="1"/>
    </xf>
    <xf numFmtId="165" fontId="27" fillId="2" borderId="64" xfId="0" applyNumberFormat="1" applyFont="1" applyFill="1" applyBorder="1" applyAlignment="1">
      <alignment horizontal="left" vertical="center" wrapText="1"/>
    </xf>
    <xf numFmtId="0" fontId="25" fillId="0" borderId="4" xfId="0" applyFont="1" applyBorder="1" applyAlignment="1" applyProtection="1">
      <alignment horizontal="left" vertical="center" wrapText="1"/>
      <protection locked="0"/>
    </xf>
    <xf numFmtId="0" fontId="25" fillId="0" borderId="1" xfId="0" applyFont="1" applyBorder="1" applyAlignment="1" applyProtection="1">
      <alignment horizontal="left" vertical="center" wrapText="1"/>
      <protection locked="0"/>
    </xf>
    <xf numFmtId="164" fontId="25" fillId="3" borderId="1" xfId="1" applyNumberFormat="1" applyFont="1" applyFill="1" applyBorder="1" applyAlignment="1" applyProtection="1">
      <alignment horizontal="right" vertical="center" wrapText="1"/>
      <protection locked="0"/>
    </xf>
    <xf numFmtId="164" fontId="25" fillId="3" borderId="6" xfId="1" applyNumberFormat="1" applyFont="1" applyFill="1" applyBorder="1" applyAlignment="1" applyProtection="1">
      <alignment horizontal="right" vertical="center" wrapText="1"/>
      <protection locked="0"/>
    </xf>
    <xf numFmtId="10" fontId="25" fillId="3" borderId="6" xfId="4" applyNumberFormat="1" applyFont="1" applyFill="1" applyBorder="1" applyAlignment="1" applyProtection="1">
      <alignment horizontal="right" vertical="center" wrapText="1"/>
      <protection locked="0"/>
    </xf>
    <xf numFmtId="164" fontId="32" fillId="2" borderId="6" xfId="0" applyNumberFormat="1" applyFont="1" applyFill="1" applyBorder="1" applyAlignment="1">
      <alignment horizontal="right" vertical="center" wrapText="1"/>
    </xf>
    <xf numFmtId="10" fontId="25" fillId="0" borderId="6" xfId="0" applyNumberFormat="1" applyFont="1" applyBorder="1" applyAlignment="1" applyProtection="1">
      <alignment horizontal="right" vertical="center" wrapText="1"/>
      <protection locked="0"/>
    </xf>
    <xf numFmtId="164" fontId="32" fillId="0" borderId="6" xfId="0" applyNumberFormat="1" applyFont="1" applyBorder="1" applyAlignment="1">
      <alignment horizontal="right" vertical="center" wrapText="1"/>
    </xf>
    <xf numFmtId="164" fontId="32" fillId="0" borderId="16" xfId="0" applyNumberFormat="1" applyFont="1" applyBorder="1" applyAlignment="1">
      <alignment horizontal="right" vertical="center" wrapText="1"/>
    </xf>
    <xf numFmtId="165" fontId="25" fillId="0" borderId="4" xfId="0" applyNumberFormat="1" applyFont="1" applyBorder="1" applyAlignment="1" applyProtection="1">
      <alignment horizontal="center" vertical="center" wrapText="1"/>
      <protection locked="0"/>
    </xf>
    <xf numFmtId="10" fontId="25" fillId="0" borderId="6" xfId="4" applyNumberFormat="1" applyFont="1" applyBorder="1" applyAlignment="1" applyProtection="1">
      <alignment horizontal="right" vertical="center" wrapText="1"/>
      <protection locked="0"/>
    </xf>
    <xf numFmtId="164" fontId="25" fillId="2" borderId="6" xfId="0" applyNumberFormat="1" applyFont="1" applyFill="1" applyBorder="1" applyAlignment="1">
      <alignment horizontal="right" vertical="center" wrapText="1"/>
    </xf>
    <xf numFmtId="165" fontId="25" fillId="0" borderId="1" xfId="0" applyNumberFormat="1" applyFont="1" applyBorder="1" applyAlignment="1" applyProtection="1">
      <alignment horizontal="center" vertical="center" wrapText="1"/>
      <protection locked="0"/>
    </xf>
    <xf numFmtId="165" fontId="25" fillId="0" borderId="3" xfId="0" applyNumberFormat="1" applyFont="1" applyBorder="1" applyAlignment="1" applyProtection="1">
      <alignment horizontal="center" vertical="center" wrapText="1"/>
      <protection locked="0"/>
    </xf>
    <xf numFmtId="165" fontId="25" fillId="0" borderId="3" xfId="0" applyNumberFormat="1" applyFont="1" applyBorder="1" applyAlignment="1" applyProtection="1">
      <alignment horizontal="left" vertical="center" wrapText="1"/>
      <protection locked="0"/>
    </xf>
    <xf numFmtId="165" fontId="25" fillId="3" borderId="4" xfId="0" applyNumberFormat="1" applyFont="1" applyFill="1" applyBorder="1" applyAlignment="1" applyProtection="1">
      <alignment horizontal="center" vertical="center" wrapText="1"/>
      <protection locked="0"/>
    </xf>
    <xf numFmtId="165" fontId="25" fillId="3" borderId="1" xfId="0" applyNumberFormat="1" applyFont="1" applyFill="1" applyBorder="1" applyAlignment="1" applyProtection="1">
      <alignment horizontal="right" vertical="center" wrapText="1"/>
      <protection locked="0"/>
    </xf>
    <xf numFmtId="10" fontId="25" fillId="0" borderId="1" xfId="4" applyNumberFormat="1" applyFont="1" applyBorder="1" applyAlignment="1" applyProtection="1">
      <alignment horizontal="right" vertical="center" wrapText="1"/>
      <protection locked="0"/>
    </xf>
    <xf numFmtId="165" fontId="25" fillId="3" borderId="1" xfId="0" applyNumberFormat="1" applyFont="1" applyFill="1" applyBorder="1" applyAlignment="1" applyProtection="1">
      <alignment horizontal="center" vertical="center" wrapText="1"/>
      <protection locked="0"/>
    </xf>
    <xf numFmtId="165" fontId="25" fillId="3" borderId="3" xfId="0" applyNumberFormat="1" applyFont="1" applyFill="1" applyBorder="1" applyAlignment="1" applyProtection="1">
      <alignment horizontal="center" vertical="center" wrapText="1"/>
      <protection locked="0"/>
    </xf>
    <xf numFmtId="165" fontId="25" fillId="3" borderId="3" xfId="0" applyNumberFormat="1" applyFont="1" applyFill="1" applyBorder="1" applyAlignment="1" applyProtection="1">
      <alignment horizontal="left" vertical="center" wrapText="1"/>
      <protection locked="0"/>
    </xf>
    <xf numFmtId="10" fontId="25" fillId="0" borderId="20" xfId="4" applyNumberFormat="1" applyFont="1" applyBorder="1" applyAlignment="1" applyProtection="1">
      <alignment horizontal="right" vertical="center" wrapText="1"/>
      <protection locked="0"/>
    </xf>
    <xf numFmtId="10" fontId="25" fillId="3" borderId="1" xfId="4" applyNumberFormat="1" applyFont="1" applyFill="1" applyBorder="1" applyAlignment="1" applyProtection="1">
      <alignment horizontal="right" vertical="center" wrapText="1"/>
      <protection locked="0"/>
    </xf>
    <xf numFmtId="164" fontId="32" fillId="0" borderId="75" xfId="0" applyNumberFormat="1" applyFont="1" applyBorder="1" applyAlignment="1">
      <alignment horizontal="right" vertical="center" wrapText="1"/>
    </xf>
    <xf numFmtId="0" fontId="25" fillId="0" borderId="17" xfId="0" applyFont="1" applyBorder="1" applyAlignment="1" applyProtection="1">
      <alignment horizontal="left" vertical="center" wrapText="1"/>
      <protection locked="0"/>
    </xf>
    <xf numFmtId="0" fontId="25" fillId="0" borderId="20" xfId="0" applyFont="1" applyBorder="1" applyAlignment="1" applyProtection="1">
      <alignment horizontal="left" vertical="center" wrapText="1"/>
      <protection locked="0"/>
    </xf>
    <xf numFmtId="164" fontId="25" fillId="3" borderId="20" xfId="1" applyNumberFormat="1" applyFont="1" applyFill="1" applyBorder="1" applyAlignment="1" applyProtection="1">
      <alignment horizontal="right" vertical="center" wrapText="1"/>
      <protection locked="0"/>
    </xf>
    <xf numFmtId="164" fontId="25" fillId="3" borderId="66" xfId="1" applyNumberFormat="1" applyFont="1" applyFill="1" applyBorder="1" applyAlignment="1" applyProtection="1">
      <alignment horizontal="right" vertical="center" wrapText="1"/>
      <protection locked="0"/>
    </xf>
    <xf numFmtId="164" fontId="32" fillId="0" borderId="3" xfId="0" applyNumberFormat="1" applyFont="1" applyBorder="1" applyAlignment="1">
      <alignment horizontal="right" vertical="center" wrapText="1"/>
    </xf>
    <xf numFmtId="164" fontId="32" fillId="0" borderId="69" xfId="0" applyNumberFormat="1" applyFont="1" applyBorder="1" applyAlignment="1">
      <alignment horizontal="right" vertical="center" wrapText="1"/>
    </xf>
    <xf numFmtId="165" fontId="25" fillId="3" borderId="20" xfId="0" applyNumberFormat="1" applyFont="1" applyFill="1" applyBorder="1" applyAlignment="1" applyProtection="1">
      <alignment horizontal="center" vertical="center" wrapText="1"/>
      <protection locked="0"/>
    </xf>
    <xf numFmtId="165" fontId="25" fillId="3" borderId="11" xfId="0" applyNumberFormat="1" applyFont="1" applyFill="1" applyBorder="1" applyAlignment="1" applyProtection="1">
      <alignment horizontal="center" vertical="center" wrapText="1"/>
      <protection locked="0"/>
    </xf>
    <xf numFmtId="165" fontId="25" fillId="3" borderId="11" xfId="0" applyNumberFormat="1" applyFont="1" applyFill="1" applyBorder="1" applyAlignment="1" applyProtection="1">
      <alignment horizontal="left" vertical="center" wrapText="1"/>
      <protection locked="0"/>
    </xf>
    <xf numFmtId="0" fontId="25" fillId="0" borderId="53" xfId="0" applyFont="1" applyBorder="1" applyAlignment="1" applyProtection="1">
      <alignment horizontal="left" vertical="center" wrapText="1"/>
      <protection locked="0"/>
    </xf>
    <xf numFmtId="0" fontId="25" fillId="0" borderId="33" xfId="0" applyFont="1" applyBorder="1" applyAlignment="1" applyProtection="1">
      <alignment horizontal="left" vertical="center" wrapText="1"/>
      <protection locked="0"/>
    </xf>
    <xf numFmtId="164" fontId="25" fillId="3" borderId="33" xfId="1" applyNumberFormat="1" applyFont="1" applyFill="1" applyBorder="1" applyAlignment="1" applyProtection="1">
      <alignment horizontal="right" vertical="center" wrapText="1"/>
      <protection locked="0"/>
    </xf>
    <xf numFmtId="10" fontId="25" fillId="3" borderId="33" xfId="4" applyNumberFormat="1" applyFont="1" applyFill="1" applyBorder="1" applyAlignment="1" applyProtection="1">
      <alignment horizontal="right" vertical="center" wrapText="1"/>
      <protection locked="0"/>
    </xf>
    <xf numFmtId="10" fontId="25" fillId="0" borderId="33" xfId="0" applyNumberFormat="1" applyFont="1" applyBorder="1" applyAlignment="1" applyProtection="1">
      <alignment horizontal="right" vertical="center" wrapText="1"/>
      <protection locked="0"/>
    </xf>
    <xf numFmtId="165" fontId="25" fillId="3" borderId="53" xfId="0" applyNumberFormat="1" applyFont="1" applyFill="1" applyBorder="1" applyAlignment="1" applyProtection="1">
      <alignment horizontal="center" vertical="center" wrapText="1"/>
      <protection locked="0"/>
    </xf>
    <xf numFmtId="165" fontId="25" fillId="3" borderId="33" xfId="0" applyNumberFormat="1" applyFont="1" applyFill="1" applyBorder="1" applyAlignment="1" applyProtection="1">
      <alignment horizontal="right" vertical="center" wrapText="1"/>
      <protection locked="0"/>
    </xf>
    <xf numFmtId="164" fontId="25" fillId="2" borderId="33" xfId="0" applyNumberFormat="1" applyFont="1" applyFill="1" applyBorder="1" applyAlignment="1">
      <alignment horizontal="right" vertical="center" wrapText="1"/>
    </xf>
    <xf numFmtId="165" fontId="25" fillId="3" borderId="33" xfId="0" applyNumberFormat="1" applyFont="1" applyFill="1" applyBorder="1" applyAlignment="1" applyProtection="1">
      <alignment horizontal="center" vertical="center" wrapText="1"/>
      <protection locked="0"/>
    </xf>
    <xf numFmtId="165" fontId="25" fillId="3" borderId="40" xfId="0" applyNumberFormat="1" applyFont="1" applyFill="1" applyBorder="1" applyAlignment="1" applyProtection="1">
      <alignment horizontal="center" vertical="center" wrapText="1"/>
      <protection locked="0"/>
    </xf>
    <xf numFmtId="165" fontId="25" fillId="3" borderId="40" xfId="0" applyNumberFormat="1" applyFont="1" applyFill="1" applyBorder="1" applyAlignment="1" applyProtection="1">
      <alignment horizontal="left" vertical="center" wrapText="1"/>
      <protection locked="0"/>
    </xf>
    <xf numFmtId="164" fontId="25" fillId="0" borderId="0" xfId="1" applyNumberFormat="1" applyFont="1" applyFill="1" applyBorder="1" applyAlignment="1" applyProtection="1">
      <alignment horizontal="right" vertical="center" wrapText="1"/>
      <protection locked="0"/>
    </xf>
    <xf numFmtId="10" fontId="25" fillId="0" borderId="0" xfId="4" applyNumberFormat="1" applyFont="1" applyFill="1" applyBorder="1" applyAlignment="1" applyProtection="1">
      <alignment horizontal="right" vertical="center" wrapText="1"/>
      <protection locked="0"/>
    </xf>
    <xf numFmtId="165" fontId="32" fillId="0" borderId="0" xfId="0" applyNumberFormat="1" applyFont="1" applyAlignment="1">
      <alignment horizontal="right" vertical="top" wrapText="1"/>
    </xf>
    <xf numFmtId="10" fontId="25" fillId="0" borderId="0" xfId="0" applyNumberFormat="1" applyFont="1" applyAlignment="1" applyProtection="1">
      <alignment horizontal="right" vertical="top" wrapText="1"/>
      <protection locked="0"/>
    </xf>
    <xf numFmtId="165" fontId="25" fillId="0" borderId="0" xfId="0" applyNumberFormat="1" applyFont="1" applyAlignment="1" applyProtection="1">
      <alignment horizontal="center" vertical="center" wrapText="1"/>
      <protection locked="0"/>
    </xf>
    <xf numFmtId="165" fontId="25" fillId="0" borderId="0" xfId="0" applyNumberFormat="1" applyFont="1" applyAlignment="1" applyProtection="1">
      <alignment horizontal="right" vertical="center" wrapText="1"/>
      <protection locked="0"/>
    </xf>
    <xf numFmtId="165" fontId="25" fillId="0" borderId="51" xfId="0" applyNumberFormat="1" applyFont="1" applyBorder="1" applyAlignment="1" applyProtection="1">
      <alignment horizontal="center" vertical="center" wrapText="1"/>
      <protection locked="0"/>
    </xf>
    <xf numFmtId="0" fontId="33" fillId="0" borderId="0" xfId="0" applyFont="1" applyAlignment="1" applyProtection="1">
      <alignment vertical="top" wrapText="1"/>
      <protection locked="0"/>
    </xf>
    <xf numFmtId="165" fontId="30" fillId="2" borderId="50" xfId="0" applyNumberFormat="1" applyFont="1" applyFill="1" applyBorder="1" applyAlignment="1">
      <alignment horizontal="right" vertical="center" wrapText="1"/>
    </xf>
    <xf numFmtId="165" fontId="30" fillId="2" borderId="56" xfId="0" applyNumberFormat="1" applyFont="1" applyFill="1" applyBorder="1" applyAlignment="1">
      <alignment horizontal="right" vertical="center" wrapText="1"/>
    </xf>
    <xf numFmtId="10" fontId="30" fillId="2" borderId="50" xfId="4" applyNumberFormat="1" applyFont="1" applyFill="1" applyBorder="1" applyAlignment="1">
      <alignment vertical="center" wrapText="1"/>
    </xf>
    <xf numFmtId="165" fontId="30" fillId="2" borderId="50" xfId="0" applyNumberFormat="1" applyFont="1" applyFill="1" applyBorder="1" applyAlignment="1">
      <alignment horizontal="center" vertical="center" wrapText="1"/>
    </xf>
    <xf numFmtId="165" fontId="30" fillId="2" borderId="56" xfId="0" applyNumberFormat="1" applyFont="1" applyFill="1" applyBorder="1" applyAlignment="1">
      <alignment vertical="center" wrapText="1"/>
    </xf>
    <xf numFmtId="165" fontId="30" fillId="2" borderId="50" xfId="0" applyNumberFormat="1" applyFont="1" applyFill="1" applyBorder="1" applyAlignment="1">
      <alignment vertical="center" wrapText="1"/>
    </xf>
    <xf numFmtId="165" fontId="30" fillId="2" borderId="51" xfId="0" applyNumberFormat="1" applyFont="1" applyFill="1" applyBorder="1" applyAlignment="1">
      <alignment vertical="center" wrapText="1"/>
    </xf>
    <xf numFmtId="0" fontId="25" fillId="0" borderId="13" xfId="0" applyFont="1" applyBorder="1" applyAlignment="1" applyProtection="1">
      <alignment vertical="top" wrapText="1"/>
      <protection locked="0"/>
    </xf>
    <xf numFmtId="165" fontId="33" fillId="0" borderId="0" xfId="0" applyNumberFormat="1" applyFont="1" applyAlignment="1">
      <alignment horizontal="right" vertical="top" wrapText="1"/>
    </xf>
    <xf numFmtId="165" fontId="33" fillId="0" borderId="0" xfId="0" applyNumberFormat="1" applyFont="1" applyAlignment="1">
      <alignment horizontal="center" vertical="top" wrapText="1"/>
    </xf>
    <xf numFmtId="0" fontId="30" fillId="0" borderId="22" xfId="0" applyFont="1" applyBorder="1" applyAlignment="1">
      <alignment horizontal="left" vertical="center" wrapText="1"/>
    </xf>
    <xf numFmtId="0" fontId="30" fillId="4" borderId="17" xfId="0" applyFont="1" applyFill="1" applyBorder="1" applyAlignment="1">
      <alignment horizontal="center" vertical="center" wrapText="1"/>
    </xf>
    <xf numFmtId="0" fontId="30" fillId="4" borderId="20" xfId="0" applyFont="1" applyFill="1" applyBorder="1" applyAlignment="1">
      <alignment horizontal="center" vertical="center" wrapText="1"/>
    </xf>
    <xf numFmtId="165" fontId="30" fillId="4" borderId="20" xfId="0" applyNumberFormat="1" applyFont="1" applyFill="1" applyBorder="1" applyAlignment="1">
      <alignment horizontal="center" vertical="center" wrapText="1"/>
    </xf>
    <xf numFmtId="165" fontId="30" fillId="4" borderId="11" xfId="0" applyNumberFormat="1" applyFont="1" applyFill="1" applyBorder="1" applyAlignment="1">
      <alignment horizontal="center" vertical="center" wrapText="1"/>
    </xf>
    <xf numFmtId="165" fontId="33" fillId="0" borderId="13" xfId="0" applyNumberFormat="1" applyFont="1" applyBorder="1" applyAlignment="1">
      <alignment horizontal="right" vertical="top" wrapText="1"/>
    </xf>
    <xf numFmtId="0" fontId="30" fillId="4" borderId="71" xfId="0" applyFont="1" applyFill="1" applyBorder="1" applyAlignment="1">
      <alignment horizontal="left" vertical="center" wrapText="1"/>
    </xf>
    <xf numFmtId="164" fontId="30" fillId="2" borderId="38" xfId="1" applyNumberFormat="1" applyFont="1" applyFill="1" applyBorder="1" applyAlignment="1">
      <alignment horizontal="right" vertical="center" wrapText="1"/>
    </xf>
    <xf numFmtId="164" fontId="30" fillId="2" borderId="50" xfId="1" applyNumberFormat="1" applyFont="1" applyFill="1" applyBorder="1" applyAlignment="1">
      <alignment horizontal="right" vertical="center" wrapText="1"/>
    </xf>
    <xf numFmtId="164" fontId="30" fillId="2" borderId="49" xfId="1" applyNumberFormat="1" applyFont="1" applyFill="1" applyBorder="1" applyAlignment="1">
      <alignment horizontal="right" vertical="center" wrapText="1"/>
    </xf>
    <xf numFmtId="49" fontId="34" fillId="0" borderId="0" xfId="0" applyNumberFormat="1" applyFont="1" applyAlignment="1">
      <alignment horizontal="center" vertical="top" wrapText="1"/>
    </xf>
    <xf numFmtId="0" fontId="34" fillId="0" borderId="0" xfId="0" applyFont="1" applyAlignment="1" applyProtection="1">
      <alignment vertical="top" wrapText="1"/>
      <protection locked="0"/>
    </xf>
    <xf numFmtId="0" fontId="35" fillId="0" borderId="0" xfId="0" applyFont="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top" wrapText="1"/>
      <protection locked="0"/>
    </xf>
    <xf numFmtId="49" fontId="25" fillId="0" borderId="0" xfId="0" applyNumberFormat="1" applyFont="1" applyAlignment="1">
      <alignment horizontal="left" vertical="center" wrapText="1"/>
    </xf>
    <xf numFmtId="0" fontId="25" fillId="0" borderId="0" xfId="0" applyFont="1" applyAlignment="1">
      <alignment vertical="center" wrapText="1"/>
    </xf>
    <xf numFmtId="49" fontId="43" fillId="0" borderId="0" xfId="0" applyNumberFormat="1" applyFont="1" applyAlignment="1">
      <alignment horizontal="left" vertical="center"/>
    </xf>
    <xf numFmtId="49" fontId="43" fillId="0" borderId="0" xfId="0" applyNumberFormat="1" applyFont="1" applyAlignment="1">
      <alignment horizontal="left" vertical="center" wrapText="1"/>
    </xf>
    <xf numFmtId="0" fontId="29" fillId="0" borderId="0" xfId="0" applyFont="1" applyAlignment="1">
      <alignment vertical="center" wrapText="1"/>
    </xf>
    <xf numFmtId="0" fontId="30" fillId="0" borderId="0" xfId="0" applyFont="1" applyAlignment="1">
      <alignment horizontal="right" vertical="center" wrapText="1"/>
    </xf>
    <xf numFmtId="0" fontId="29" fillId="0" borderId="0" xfId="0" applyFont="1" applyAlignment="1">
      <alignment horizontal="left" vertical="center" wrapText="1"/>
    </xf>
    <xf numFmtId="0" fontId="30" fillId="0" borderId="0" xfId="0" applyFont="1" applyAlignment="1">
      <alignment horizontal="left" vertical="center" wrapText="1"/>
    </xf>
    <xf numFmtId="0" fontId="30" fillId="0" borderId="0" xfId="0" applyFont="1" applyAlignment="1">
      <alignment vertical="center" wrapText="1"/>
    </xf>
    <xf numFmtId="0" fontId="40" fillId="0" borderId="43" xfId="0" applyFont="1" applyBorder="1" applyAlignment="1">
      <alignment horizontal="center" vertical="center" wrapText="1"/>
    </xf>
    <xf numFmtId="0" fontId="24" fillId="0" borderId="36" xfId="0" applyFont="1" applyBorder="1" applyAlignment="1">
      <alignment horizontal="left" vertical="center" wrapText="1" readingOrder="1"/>
    </xf>
    <xf numFmtId="0" fontId="24" fillId="0" borderId="51" xfId="0" applyFont="1" applyBorder="1" applyAlignment="1">
      <alignment horizontal="left" vertical="center" wrapText="1" readingOrder="1"/>
    </xf>
    <xf numFmtId="0" fontId="30" fillId="5" borderId="34" xfId="0" applyFont="1" applyFill="1" applyBorder="1" applyAlignment="1">
      <alignment horizontal="center" vertical="center" wrapText="1"/>
    </xf>
    <xf numFmtId="0" fontId="30" fillId="4" borderId="32" xfId="0" applyFont="1" applyFill="1" applyBorder="1" applyAlignment="1">
      <alignment horizontal="left" vertical="center" wrapText="1"/>
    </xf>
    <xf numFmtId="165" fontId="30" fillId="2" borderId="32" xfId="0" applyNumberFormat="1" applyFont="1" applyFill="1" applyBorder="1" applyAlignment="1">
      <alignment horizontal="right" vertical="center" wrapText="1"/>
    </xf>
    <xf numFmtId="164" fontId="33" fillId="2" borderId="6" xfId="0" applyNumberFormat="1" applyFont="1" applyFill="1" applyBorder="1" applyAlignment="1">
      <alignment horizontal="center" vertical="center" wrapText="1"/>
    </xf>
    <xf numFmtId="165" fontId="30" fillId="2" borderId="6" xfId="0" applyNumberFormat="1" applyFont="1" applyFill="1" applyBorder="1" applyAlignment="1">
      <alignment horizontal="right" vertical="center" wrapText="1"/>
    </xf>
    <xf numFmtId="165" fontId="30" fillId="2" borderId="6" xfId="0" applyNumberFormat="1" applyFont="1" applyFill="1" applyBorder="1" applyAlignment="1">
      <alignment horizontal="center" vertical="center" wrapText="1"/>
    </xf>
    <xf numFmtId="165" fontId="30" fillId="2" borderId="9" xfId="0" applyNumberFormat="1" applyFont="1" applyFill="1" applyBorder="1" applyAlignment="1">
      <alignment horizontal="right" vertical="center" wrapText="1"/>
    </xf>
    <xf numFmtId="165" fontId="30" fillId="2" borderId="6" xfId="0" applyNumberFormat="1" applyFont="1" applyFill="1" applyBorder="1" applyAlignment="1">
      <alignment vertical="center" wrapText="1"/>
    </xf>
    <xf numFmtId="0" fontId="33" fillId="0" borderId="0" xfId="0" applyFont="1" applyAlignment="1">
      <alignment horizontal="center" vertical="center" wrapText="1"/>
    </xf>
    <xf numFmtId="0" fontId="30" fillId="4" borderId="32" xfId="0" applyFont="1" applyFill="1" applyBorder="1" applyAlignment="1">
      <alignment horizontal="center" vertical="center" wrapText="1"/>
    </xf>
    <xf numFmtId="164" fontId="33" fillId="6" borderId="6" xfId="0" applyNumberFormat="1" applyFont="1" applyFill="1" applyBorder="1" applyAlignment="1">
      <alignment horizontal="center" vertical="center" wrapText="1"/>
    </xf>
    <xf numFmtId="165" fontId="30" fillId="2" borderId="1" xfId="0" applyNumberFormat="1" applyFont="1" applyFill="1" applyBorder="1" applyAlignment="1">
      <alignment horizontal="right" vertical="center" wrapText="1"/>
    </xf>
    <xf numFmtId="165" fontId="30" fillId="6" borderId="6" xfId="0" applyNumberFormat="1" applyFont="1" applyFill="1" applyBorder="1" applyAlignment="1">
      <alignment horizontal="right" vertical="center" wrapText="1"/>
    </xf>
    <xf numFmtId="165" fontId="30" fillId="6" borderId="1" xfId="0" applyNumberFormat="1" applyFont="1" applyFill="1" applyBorder="1" applyAlignment="1">
      <alignment horizontal="center" vertical="center" wrapText="1"/>
    </xf>
    <xf numFmtId="165" fontId="30" fillId="6" borderId="6" xfId="0" applyNumberFormat="1" applyFont="1" applyFill="1" applyBorder="1" applyAlignment="1">
      <alignment vertical="center" wrapText="1"/>
    </xf>
    <xf numFmtId="168" fontId="29" fillId="0" borderId="0" xfId="0" applyNumberFormat="1" applyFont="1" applyAlignment="1">
      <alignment vertical="center" wrapText="1"/>
    </xf>
    <xf numFmtId="9" fontId="29" fillId="0" borderId="0" xfId="0" applyNumberFormat="1" applyFont="1" applyAlignment="1">
      <alignment vertical="center" wrapText="1"/>
    </xf>
    <xf numFmtId="165" fontId="29" fillId="0" borderId="0" xfId="0" applyNumberFormat="1" applyFont="1" applyAlignment="1">
      <alignment vertical="center" wrapText="1"/>
    </xf>
    <xf numFmtId="0" fontId="30" fillId="4" borderId="31" xfId="0" applyFont="1" applyFill="1" applyBorder="1" applyAlignment="1">
      <alignment horizontal="left" vertical="center" wrapText="1"/>
    </xf>
    <xf numFmtId="165" fontId="30" fillId="2" borderId="31" xfId="0" applyNumberFormat="1" applyFont="1" applyFill="1" applyBorder="1" applyAlignment="1">
      <alignment horizontal="right" vertical="center" wrapText="1"/>
    </xf>
    <xf numFmtId="165" fontId="30" fillId="2" borderId="1" xfId="0" applyNumberFormat="1" applyFont="1" applyFill="1" applyBorder="1" applyAlignment="1">
      <alignment horizontal="center" vertical="center" wrapText="1"/>
    </xf>
    <xf numFmtId="165" fontId="30" fillId="2" borderId="3" xfId="0" applyNumberFormat="1" applyFont="1" applyFill="1" applyBorder="1" applyAlignment="1">
      <alignment horizontal="right" vertical="center" wrapText="1"/>
    </xf>
    <xf numFmtId="0" fontId="30" fillId="4" borderId="26" xfId="0" applyFont="1" applyFill="1" applyBorder="1" applyAlignment="1">
      <alignment horizontal="left" vertical="center" wrapText="1"/>
    </xf>
    <xf numFmtId="165" fontId="30" fillId="2" borderId="26" xfId="0" applyNumberFormat="1" applyFont="1" applyFill="1" applyBorder="1" applyAlignment="1">
      <alignment horizontal="right" vertical="center" wrapText="1"/>
    </xf>
    <xf numFmtId="165" fontId="30" fillId="2" borderId="20" xfId="0" applyNumberFormat="1" applyFont="1" applyFill="1" applyBorder="1" applyAlignment="1">
      <alignment horizontal="right" vertical="center" wrapText="1"/>
    </xf>
    <xf numFmtId="165" fontId="30" fillId="2" borderId="66" xfId="0" applyNumberFormat="1" applyFont="1" applyFill="1" applyBorder="1" applyAlignment="1">
      <alignment horizontal="right" vertical="center" wrapText="1"/>
    </xf>
    <xf numFmtId="165" fontId="30" fillId="2" borderId="11" xfId="0" applyNumberFormat="1" applyFont="1" applyFill="1" applyBorder="1" applyAlignment="1">
      <alignment horizontal="right" vertical="center" wrapText="1"/>
    </xf>
    <xf numFmtId="165" fontId="30" fillId="2" borderId="66" xfId="0" applyNumberFormat="1" applyFont="1" applyFill="1" applyBorder="1" applyAlignment="1">
      <alignment vertical="center" wrapText="1"/>
    </xf>
    <xf numFmtId="165" fontId="30" fillId="6" borderId="49" xfId="0" applyNumberFormat="1" applyFont="1" applyFill="1" applyBorder="1" applyAlignment="1">
      <alignment horizontal="right" vertical="center" wrapText="1"/>
    </xf>
    <xf numFmtId="165" fontId="30" fillId="2" borderId="59" xfId="0" applyNumberFormat="1" applyFont="1" applyFill="1" applyBorder="1" applyAlignment="1">
      <alignment horizontal="right" vertical="center" wrapText="1"/>
    </xf>
    <xf numFmtId="165" fontId="30" fillId="2" borderId="60" xfId="0" applyNumberFormat="1" applyFont="1" applyFill="1" applyBorder="1" applyAlignment="1">
      <alignment horizontal="right" vertical="center" wrapText="1"/>
    </xf>
    <xf numFmtId="165" fontId="30" fillId="6" borderId="60" xfId="0" applyNumberFormat="1" applyFont="1" applyFill="1" applyBorder="1" applyAlignment="1">
      <alignment horizontal="right" vertical="center" wrapText="1"/>
    </xf>
    <xf numFmtId="165" fontId="30" fillId="2" borderId="65" xfId="0" applyNumberFormat="1" applyFont="1" applyFill="1" applyBorder="1" applyAlignment="1">
      <alignment horizontal="right" vertical="center" wrapText="1"/>
    </xf>
    <xf numFmtId="165" fontId="30" fillId="2" borderId="61" xfId="0" applyNumberFormat="1" applyFont="1" applyFill="1" applyBorder="1" applyAlignment="1">
      <alignment vertical="center" wrapText="1"/>
    </xf>
    <xf numFmtId="0" fontId="30" fillId="0" borderId="47" xfId="0" applyFont="1" applyBorder="1" applyAlignment="1">
      <alignment horizontal="left" vertical="center" wrapText="1"/>
    </xf>
    <xf numFmtId="0" fontId="30" fillId="4" borderId="23" xfId="0" applyFont="1" applyFill="1" applyBorder="1" applyAlignment="1">
      <alignment horizontal="left" vertical="center" wrapText="1"/>
    </xf>
    <xf numFmtId="0" fontId="30" fillId="0" borderId="0" xfId="0" applyFont="1" applyAlignment="1">
      <alignment horizontal="center" vertical="center" wrapText="1"/>
    </xf>
    <xf numFmtId="165" fontId="30" fillId="2" borderId="46" xfId="0" applyNumberFormat="1" applyFont="1" applyFill="1" applyBorder="1" applyAlignment="1">
      <alignment horizontal="right" vertical="center" wrapText="1"/>
    </xf>
    <xf numFmtId="165" fontId="30" fillId="0" borderId="0" xfId="0" applyNumberFormat="1" applyFont="1" applyAlignment="1">
      <alignment vertical="center" wrapText="1"/>
    </xf>
    <xf numFmtId="169" fontId="30" fillId="2" borderId="23" xfId="4" applyNumberFormat="1" applyFont="1" applyFill="1" applyBorder="1" applyAlignment="1" applyProtection="1">
      <alignment horizontal="right" vertical="center" wrapText="1"/>
    </xf>
    <xf numFmtId="165" fontId="30" fillId="2" borderId="49" xfId="0" applyNumberFormat="1" applyFont="1" applyFill="1" applyBorder="1" applyAlignment="1">
      <alignment horizontal="right" vertical="center" wrapText="1"/>
    </xf>
    <xf numFmtId="165" fontId="30" fillId="0" borderId="0" xfId="0" applyNumberFormat="1" applyFont="1" applyAlignment="1">
      <alignment horizontal="right" vertical="center" wrapText="1"/>
    </xf>
    <xf numFmtId="10" fontId="29" fillId="0" borderId="0" xfId="0" applyNumberFormat="1" applyFont="1" applyAlignment="1">
      <alignment horizontal="center" vertical="center" wrapText="1"/>
    </xf>
    <xf numFmtId="0" fontId="30" fillId="0" borderId="13" xfId="0" applyFont="1" applyBorder="1" applyAlignment="1">
      <alignment horizontal="left" vertical="center" wrapText="1"/>
    </xf>
    <xf numFmtId="49" fontId="39" fillId="0" borderId="0" xfId="0" applyNumberFormat="1" applyFont="1" applyAlignment="1">
      <alignment vertical="center" wrapText="1"/>
    </xf>
    <xf numFmtId="0" fontId="30" fillId="0" borderId="41" xfId="0" applyFont="1" applyBorder="1" applyAlignment="1">
      <alignment horizontal="left" vertical="center" wrapText="1"/>
    </xf>
    <xf numFmtId="165" fontId="30" fillId="2" borderId="34" xfId="0" applyNumberFormat="1" applyFont="1" applyFill="1" applyBorder="1" applyAlignment="1">
      <alignment horizontal="center" vertical="center" wrapText="1"/>
    </xf>
    <xf numFmtId="165" fontId="30" fillId="2" borderId="51" xfId="0" applyNumberFormat="1" applyFont="1" applyFill="1" applyBorder="1" applyAlignment="1">
      <alignment horizontal="center" vertical="center" wrapText="1"/>
    </xf>
    <xf numFmtId="165" fontId="30" fillId="2" borderId="52" xfId="0" applyNumberFormat="1" applyFont="1" applyFill="1" applyBorder="1" applyAlignment="1">
      <alignment horizontal="center" vertical="center" wrapText="1"/>
    </xf>
    <xf numFmtId="0" fontId="30" fillId="4" borderId="73" xfId="0" applyFont="1" applyFill="1" applyBorder="1" applyAlignment="1">
      <alignment horizontal="right" vertical="center" wrapText="1"/>
    </xf>
    <xf numFmtId="165" fontId="29" fillId="2" borderId="12" xfId="0" applyNumberFormat="1" applyFont="1" applyFill="1" applyBorder="1" applyAlignment="1">
      <alignment horizontal="right" vertical="center" wrapText="1"/>
    </xf>
    <xf numFmtId="165" fontId="29" fillId="2" borderId="72" xfId="0" applyNumberFormat="1" applyFont="1" applyFill="1" applyBorder="1" applyAlignment="1">
      <alignment horizontal="right" vertical="center" wrapText="1"/>
    </xf>
    <xf numFmtId="0" fontId="30" fillId="4" borderId="3" xfId="0" applyFont="1" applyFill="1" applyBorder="1" applyAlignment="1">
      <alignment horizontal="right" vertical="center" wrapText="1"/>
    </xf>
    <xf numFmtId="165" fontId="29" fillId="2" borderId="2" xfId="0" applyNumberFormat="1" applyFont="1" applyFill="1" applyBorder="1" applyAlignment="1">
      <alignment horizontal="right" vertical="center" wrapText="1"/>
    </xf>
    <xf numFmtId="165" fontId="29" fillId="2" borderId="35" xfId="0" applyNumberFormat="1" applyFont="1" applyFill="1" applyBorder="1" applyAlignment="1">
      <alignment horizontal="right" vertical="center" wrapText="1"/>
    </xf>
    <xf numFmtId="0" fontId="30" fillId="4" borderId="11" xfId="0" applyFont="1" applyFill="1" applyBorder="1" applyAlignment="1">
      <alignment horizontal="right" vertical="center" wrapText="1"/>
    </xf>
    <xf numFmtId="165" fontId="29" fillId="2" borderId="21" xfId="0" applyNumberFormat="1" applyFont="1" applyFill="1" applyBorder="1" applyAlignment="1">
      <alignment horizontal="right" vertical="center" wrapText="1"/>
    </xf>
    <xf numFmtId="165" fontId="29" fillId="2" borderId="70" xfId="0" applyNumberFormat="1" applyFont="1" applyFill="1" applyBorder="1" applyAlignment="1">
      <alignment horizontal="right" vertical="center" wrapText="1"/>
    </xf>
    <xf numFmtId="0" fontId="30" fillId="4" borderId="34" xfId="0" applyFont="1" applyFill="1" applyBorder="1" applyAlignment="1">
      <alignment horizontal="center" vertical="center" wrapText="1"/>
    </xf>
    <xf numFmtId="0" fontId="30" fillId="4" borderId="14" xfId="0" applyFont="1" applyFill="1" applyBorder="1" applyAlignment="1">
      <alignment horizontal="right" vertical="center" wrapText="1"/>
    </xf>
    <xf numFmtId="165" fontId="30" fillId="2" borderId="34" xfId="0" applyNumberFormat="1" applyFont="1" applyFill="1" applyBorder="1" applyAlignment="1">
      <alignment horizontal="right" vertical="center" wrapText="1"/>
    </xf>
    <xf numFmtId="165" fontId="30" fillId="2" borderId="34" xfId="0" applyNumberFormat="1" applyFont="1" applyFill="1" applyBorder="1" applyAlignment="1">
      <alignment vertical="center" wrapText="1"/>
    </xf>
    <xf numFmtId="49" fontId="33" fillId="0" borderId="0" xfId="0" applyNumberFormat="1" applyFont="1" applyAlignment="1">
      <alignment horizontal="right" vertical="center" wrapText="1"/>
    </xf>
    <xf numFmtId="49" fontId="34" fillId="0" borderId="0" xfId="0" applyNumberFormat="1" applyFont="1" applyAlignment="1">
      <alignment horizontal="left" vertical="center" wrapText="1"/>
    </xf>
    <xf numFmtId="2" fontId="34" fillId="0" borderId="0" xfId="0" applyNumberFormat="1" applyFont="1" applyAlignment="1">
      <alignment vertical="center" wrapText="1"/>
    </xf>
    <xf numFmtId="49" fontId="34" fillId="0" borderId="0" xfId="0" applyNumberFormat="1" applyFont="1" applyAlignment="1">
      <alignment vertical="center" wrapText="1"/>
    </xf>
    <xf numFmtId="10" fontId="34" fillId="0" borderId="0" xfId="0" applyNumberFormat="1" applyFont="1" applyAlignment="1">
      <alignment vertical="center" wrapText="1"/>
    </xf>
    <xf numFmtId="164" fontId="34" fillId="0" borderId="0" xfId="0" applyNumberFormat="1" applyFont="1" applyAlignment="1">
      <alignment vertical="center" wrapText="1"/>
    </xf>
    <xf numFmtId="0" fontId="34" fillId="0" borderId="0" xfId="0" applyFont="1" applyAlignment="1">
      <alignment vertical="center" wrapText="1"/>
    </xf>
    <xf numFmtId="0" fontId="35" fillId="0" borderId="0" xfId="0" applyFont="1" applyAlignment="1">
      <alignment vertical="center" wrapText="1"/>
    </xf>
    <xf numFmtId="0" fontId="25" fillId="0" borderId="0" xfId="0" applyFont="1" applyAlignment="1">
      <alignment horizontal="left" vertical="center" wrapText="1"/>
    </xf>
    <xf numFmtId="2" fontId="29" fillId="0" borderId="0" xfId="0" applyNumberFormat="1" applyFont="1" applyAlignment="1">
      <alignment horizontal="left" vertical="center" wrapText="1"/>
    </xf>
    <xf numFmtId="10" fontId="29" fillId="0" borderId="0" xfId="0" applyNumberFormat="1" applyFont="1" applyAlignment="1">
      <alignment horizontal="left" vertical="center" wrapText="1"/>
    </xf>
    <xf numFmtId="164" fontId="29" fillId="0" borderId="0" xfId="0" applyNumberFormat="1" applyFont="1" applyAlignment="1">
      <alignment horizontal="left" vertical="center" wrapText="1"/>
    </xf>
    <xf numFmtId="0" fontId="31" fillId="5" borderId="67" xfId="0" applyFont="1" applyFill="1" applyBorder="1" applyAlignment="1">
      <alignment horizontal="center" vertical="center" wrapText="1"/>
    </xf>
    <xf numFmtId="2" fontId="31" fillId="5" borderId="18" xfId="0" applyNumberFormat="1" applyFont="1" applyFill="1" applyBorder="1" applyAlignment="1">
      <alignment horizontal="center" vertical="center" wrapText="1"/>
    </xf>
    <xf numFmtId="1" fontId="31" fillId="5" borderId="18" xfId="0" applyNumberFormat="1" applyFont="1" applyFill="1" applyBorder="1" applyAlignment="1">
      <alignment horizontal="center" vertical="center" wrapText="1"/>
    </xf>
    <xf numFmtId="164" fontId="46" fillId="5" borderId="18" xfId="0" applyNumberFormat="1" applyFont="1" applyFill="1" applyBorder="1" applyAlignment="1">
      <alignment horizontal="center" vertical="center" wrapText="1"/>
    </xf>
    <xf numFmtId="10" fontId="46" fillId="5" borderId="18" xfId="0" applyNumberFormat="1" applyFont="1" applyFill="1" applyBorder="1" applyAlignment="1">
      <alignment horizontal="center" vertical="center" wrapText="1"/>
    </xf>
    <xf numFmtId="164" fontId="46" fillId="5" borderId="64" xfId="0" applyNumberFormat="1" applyFont="1" applyFill="1" applyBorder="1" applyAlignment="1">
      <alignment horizontal="center" vertical="center" wrapText="1"/>
    </xf>
    <xf numFmtId="164" fontId="46" fillId="5" borderId="0" xfId="0" applyNumberFormat="1" applyFont="1" applyFill="1" applyAlignment="1">
      <alignment horizontal="center" vertical="center" wrapText="1"/>
    </xf>
    <xf numFmtId="165" fontId="31" fillId="5" borderId="71" xfId="0" applyNumberFormat="1" applyFont="1" applyFill="1" applyBorder="1" applyAlignment="1">
      <alignment horizontal="center" vertical="center" wrapText="1"/>
    </xf>
    <xf numFmtId="0" fontId="33" fillId="0" borderId="0" xfId="0" applyFont="1" applyAlignment="1">
      <alignment vertical="center" wrapText="1"/>
    </xf>
    <xf numFmtId="0" fontId="27" fillId="2" borderId="5" xfId="0" applyFont="1" applyFill="1" applyBorder="1" applyAlignment="1">
      <alignment horizontal="left" vertical="center" wrapText="1"/>
    </xf>
    <xf numFmtId="2" fontId="27" fillId="2" borderId="6" xfId="0" applyNumberFormat="1" applyFont="1" applyFill="1" applyBorder="1" applyAlignment="1">
      <alignment horizontal="center" vertical="center" wrapText="1"/>
    </xf>
    <xf numFmtId="1" fontId="27" fillId="2" borderId="6" xfId="0" applyNumberFormat="1" applyFont="1" applyFill="1" applyBorder="1" applyAlignment="1">
      <alignment horizontal="center" vertical="center" wrapText="1"/>
    </xf>
    <xf numFmtId="164" fontId="27" fillId="2" borderId="6" xfId="0" applyNumberFormat="1" applyFont="1" applyFill="1" applyBorder="1" applyAlignment="1">
      <alignment horizontal="right" vertical="center" wrapText="1"/>
    </xf>
    <xf numFmtId="10" fontId="27" fillId="2" borderId="6" xfId="0" applyNumberFormat="1" applyFont="1" applyFill="1" applyBorder="1" applyAlignment="1">
      <alignment horizontal="right" vertical="center" wrapText="1"/>
    </xf>
    <xf numFmtId="164" fontId="27" fillId="2" borderId="57" xfId="0" applyNumberFormat="1" applyFont="1" applyFill="1" applyBorder="1" applyAlignment="1">
      <alignment horizontal="right" vertical="center" wrapText="1"/>
    </xf>
    <xf numFmtId="9" fontId="27" fillId="2" borderId="6" xfId="4" applyFont="1" applyFill="1" applyBorder="1" applyAlignment="1" applyProtection="1">
      <alignment horizontal="right" vertical="center" wrapText="1"/>
    </xf>
    <xf numFmtId="164" fontId="27" fillId="2" borderId="9" xfId="0" applyNumberFormat="1" applyFont="1" applyFill="1" applyBorder="1" applyAlignment="1">
      <alignment horizontal="right" vertical="center" wrapText="1"/>
    </xf>
    <xf numFmtId="9" fontId="27" fillId="2" borderId="66" xfId="4" applyFont="1" applyFill="1" applyBorder="1" applyAlignment="1" applyProtection="1">
      <alignment horizontal="right" vertical="center" wrapText="1"/>
    </xf>
    <xf numFmtId="164" fontId="27" fillId="2" borderId="41" xfId="0" applyNumberFormat="1" applyFont="1" applyFill="1" applyBorder="1" applyAlignment="1">
      <alignment horizontal="right" vertical="center" wrapText="1"/>
    </xf>
    <xf numFmtId="164" fontId="27" fillId="2" borderId="65" xfId="0" applyNumberFormat="1" applyFont="1" applyFill="1" applyBorder="1" applyAlignment="1">
      <alignment horizontal="right" vertical="center" wrapText="1"/>
    </xf>
    <xf numFmtId="0" fontId="27" fillId="2" borderId="6" xfId="0" applyFont="1" applyFill="1" applyBorder="1" applyAlignment="1">
      <alignment horizontal="left" vertical="center" wrapText="1"/>
    </xf>
    <xf numFmtId="165" fontId="27" fillId="2" borderId="57" xfId="0" applyNumberFormat="1" applyFont="1" applyFill="1" applyBorder="1" applyAlignment="1">
      <alignment horizontal="center" vertical="center" wrapText="1"/>
    </xf>
    <xf numFmtId="165" fontId="27" fillId="2" borderId="57" xfId="0" applyNumberFormat="1" applyFont="1" applyFill="1" applyBorder="1" applyAlignment="1">
      <alignment horizontal="right" vertical="center" wrapText="1"/>
    </xf>
    <xf numFmtId="165" fontId="27" fillId="2" borderId="75" xfId="0" applyNumberFormat="1" applyFont="1" applyFill="1" applyBorder="1" applyAlignment="1">
      <alignment horizontal="left" vertical="center" wrapText="1"/>
    </xf>
    <xf numFmtId="0" fontId="27" fillId="2" borderId="28" xfId="0" applyFont="1" applyFill="1" applyBorder="1" applyAlignment="1">
      <alignment horizontal="left" vertical="center" wrapText="1"/>
    </xf>
    <xf numFmtId="2" fontId="27" fillId="2" borderId="33" xfId="0" applyNumberFormat="1" applyFont="1" applyFill="1" applyBorder="1" applyAlignment="1">
      <alignment horizontal="center" vertical="center" wrapText="1"/>
    </xf>
    <xf numFmtId="1" fontId="27" fillId="2" borderId="33" xfId="0" applyNumberFormat="1" applyFont="1" applyFill="1" applyBorder="1" applyAlignment="1">
      <alignment horizontal="center" vertical="center" wrapText="1"/>
    </xf>
    <xf numFmtId="164" fontId="27" fillId="2" borderId="33" xfId="0" applyNumberFormat="1" applyFont="1" applyFill="1" applyBorder="1" applyAlignment="1">
      <alignment horizontal="right" vertical="center" wrapText="1"/>
    </xf>
    <xf numFmtId="10" fontId="27" fillId="2" borderId="40" xfId="0" applyNumberFormat="1" applyFont="1" applyFill="1" applyBorder="1" applyAlignment="1">
      <alignment horizontal="right" vertical="center" wrapText="1"/>
    </xf>
    <xf numFmtId="164" fontId="27" fillId="2" borderId="53" xfId="0" applyNumberFormat="1" applyFont="1" applyFill="1" applyBorder="1" applyAlignment="1">
      <alignment horizontal="right" vertical="center" wrapText="1"/>
    </xf>
    <xf numFmtId="9" fontId="27" fillId="2" borderId="33" xfId="4" applyFont="1" applyFill="1" applyBorder="1" applyAlignment="1" applyProtection="1">
      <alignment horizontal="right" vertical="center" wrapText="1"/>
    </xf>
    <xf numFmtId="164" fontId="27" fillId="2" borderId="40" xfId="0" applyNumberFormat="1" applyFont="1" applyFill="1" applyBorder="1" applyAlignment="1">
      <alignment horizontal="right" vertical="center" wrapText="1"/>
    </xf>
    <xf numFmtId="10" fontId="27" fillId="2" borderId="33" xfId="4" applyNumberFormat="1" applyFont="1" applyFill="1" applyBorder="1" applyAlignment="1" applyProtection="1">
      <alignment horizontal="right" vertical="center" wrapText="1"/>
    </xf>
    <xf numFmtId="0" fontId="27" fillId="2" borderId="14" xfId="0" applyFont="1" applyFill="1" applyBorder="1" applyAlignment="1">
      <alignment horizontal="left" vertical="center" wrapText="1"/>
    </xf>
    <xf numFmtId="165" fontId="27" fillId="2" borderId="74" xfId="0" applyNumberFormat="1" applyFont="1" applyFill="1" applyBorder="1" applyAlignment="1">
      <alignment horizontal="center" vertical="center" wrapText="1"/>
    </xf>
    <xf numFmtId="165" fontId="27" fillId="2" borderId="14" xfId="0" applyNumberFormat="1" applyFont="1" applyFill="1" applyBorder="1" applyAlignment="1">
      <alignment horizontal="left" vertical="center" wrapText="1"/>
    </xf>
    <xf numFmtId="0" fontId="33" fillId="0" borderId="0" xfId="0" applyFont="1" applyAlignment="1" applyProtection="1">
      <alignment vertical="center" wrapText="1"/>
      <protection locked="0"/>
    </xf>
    <xf numFmtId="0" fontId="25" fillId="0" borderId="5" xfId="0" applyFont="1" applyBorder="1" applyAlignment="1" applyProtection="1">
      <alignment horizontal="left" vertical="center"/>
      <protection locked="0"/>
    </xf>
    <xf numFmtId="2" fontId="25" fillId="0" borderId="6" xfId="0" applyNumberFormat="1" applyFont="1" applyBorder="1" applyAlignment="1" applyProtection="1">
      <alignment horizontal="center" vertical="center" wrapText="1"/>
      <protection locked="0"/>
    </xf>
    <xf numFmtId="1" fontId="25" fillId="0" borderId="6" xfId="0" applyNumberFormat="1" applyFont="1" applyBorder="1" applyAlignment="1" applyProtection="1">
      <alignment horizontal="center" vertical="center" wrapText="1"/>
      <protection locked="0"/>
    </xf>
    <xf numFmtId="164" fontId="25" fillId="0" borderId="6" xfId="0" applyNumberFormat="1" applyFont="1" applyBorder="1" applyAlignment="1" applyProtection="1">
      <alignment horizontal="right" vertical="center" wrapText="1"/>
      <protection locked="0"/>
    </xf>
    <xf numFmtId="164" fontId="25" fillId="2" borderId="1" xfId="0" applyNumberFormat="1" applyFont="1" applyFill="1" applyBorder="1" applyAlignment="1">
      <alignment horizontal="right" vertical="center" wrapText="1"/>
    </xf>
    <xf numFmtId="10" fontId="25" fillId="0" borderId="6" xfId="4" applyNumberFormat="1" applyFont="1" applyFill="1" applyBorder="1" applyAlignment="1" applyProtection="1">
      <alignment horizontal="right" vertical="center" wrapText="1"/>
      <protection locked="0"/>
    </xf>
    <xf numFmtId="164" fontId="25" fillId="2" borderId="9" xfId="0" applyNumberFormat="1" applyFont="1" applyFill="1" applyBorder="1" applyAlignment="1">
      <alignment horizontal="right" vertical="center" wrapText="1"/>
    </xf>
    <xf numFmtId="10" fontId="25" fillId="0" borderId="6" xfId="0" applyNumberFormat="1" applyFont="1" applyBorder="1" applyAlignment="1" applyProtection="1">
      <alignment vertical="center" wrapText="1"/>
      <protection locked="0"/>
    </xf>
    <xf numFmtId="164" fontId="25" fillId="2" borderId="9" xfId="0" applyNumberFormat="1" applyFont="1" applyFill="1" applyBorder="1" applyAlignment="1">
      <alignment vertical="center" wrapText="1"/>
    </xf>
    <xf numFmtId="164" fontId="25" fillId="0" borderId="9" xfId="0" applyNumberFormat="1" applyFont="1" applyBorder="1" applyAlignment="1" applyProtection="1">
      <alignment vertical="center" wrapText="1"/>
      <protection locked="0"/>
    </xf>
    <xf numFmtId="165" fontId="25" fillId="3" borderId="6" xfId="0" applyNumberFormat="1" applyFont="1" applyFill="1" applyBorder="1" applyAlignment="1" applyProtection="1">
      <alignment horizontal="center" vertical="center" wrapText="1"/>
      <protection locked="0"/>
    </xf>
    <xf numFmtId="165" fontId="25" fillId="3" borderId="6" xfId="0" applyNumberFormat="1" applyFont="1" applyFill="1" applyBorder="1" applyAlignment="1" applyProtection="1">
      <alignment horizontal="right" vertical="center" wrapText="1"/>
      <protection locked="0"/>
    </xf>
    <xf numFmtId="165" fontId="25" fillId="3" borderId="9" xfId="0" applyNumberFormat="1" applyFont="1" applyFill="1" applyBorder="1" applyAlignment="1" applyProtection="1">
      <alignment horizontal="center" vertical="center" wrapText="1"/>
      <protection locked="0"/>
    </xf>
    <xf numFmtId="165" fontId="25" fillId="3" borderId="16" xfId="0" applyNumberFormat="1" applyFont="1" applyFill="1" applyBorder="1" applyAlignment="1" applyProtection="1">
      <alignment horizontal="left" vertical="center" wrapText="1"/>
      <protection locked="0"/>
    </xf>
    <xf numFmtId="0" fontId="25" fillId="0" borderId="4" xfId="0" applyFont="1" applyBorder="1" applyAlignment="1" applyProtection="1">
      <alignment horizontal="left" vertical="center"/>
      <protection locked="0"/>
    </xf>
    <xf numFmtId="2" fontId="25" fillId="0" borderId="1" xfId="0" applyNumberFormat="1" applyFont="1" applyBorder="1" applyAlignment="1" applyProtection="1">
      <alignment horizontal="center" vertical="center" wrapText="1"/>
      <protection locked="0"/>
    </xf>
    <xf numFmtId="1" fontId="25" fillId="0" borderId="1" xfId="0" applyNumberFormat="1" applyFont="1" applyBorder="1" applyAlignment="1" applyProtection="1">
      <alignment horizontal="center" vertical="center" wrapText="1"/>
      <protection locked="0"/>
    </xf>
    <xf numFmtId="164" fontId="25" fillId="0" borderId="1" xfId="0" applyNumberFormat="1" applyFont="1" applyBorder="1" applyAlignment="1" applyProtection="1">
      <alignment horizontal="right" vertical="center" wrapText="1"/>
      <protection locked="0"/>
    </xf>
    <xf numFmtId="10" fontId="25" fillId="0" borderId="1" xfId="0" applyNumberFormat="1" applyFont="1" applyBorder="1" applyAlignment="1" applyProtection="1">
      <alignment horizontal="right" vertical="center" wrapText="1"/>
      <protection locked="0"/>
    </xf>
    <xf numFmtId="10" fontId="25" fillId="0" borderId="1" xfId="4" applyNumberFormat="1" applyFont="1" applyFill="1" applyBorder="1" applyAlignment="1" applyProtection="1">
      <alignment horizontal="right" vertical="center" wrapText="1"/>
      <protection locked="0"/>
    </xf>
    <xf numFmtId="10" fontId="25" fillId="0" borderId="1" xfId="0" applyNumberFormat="1" applyFont="1" applyBorder="1" applyAlignment="1" applyProtection="1">
      <alignment vertical="center" wrapText="1"/>
      <protection locked="0"/>
    </xf>
    <xf numFmtId="165" fontId="25" fillId="3" borderId="69" xfId="0" applyNumberFormat="1" applyFont="1" applyFill="1" applyBorder="1" applyAlignment="1" applyProtection="1">
      <alignment horizontal="left" vertical="center" wrapText="1"/>
      <protection locked="0"/>
    </xf>
    <xf numFmtId="0" fontId="25" fillId="0" borderId="53" xfId="0" applyFont="1" applyBorder="1" applyAlignment="1" applyProtection="1">
      <alignment horizontal="left" vertical="center"/>
      <protection locked="0"/>
    </xf>
    <xf numFmtId="2" fontId="25" fillId="0" borderId="33" xfId="0" applyNumberFormat="1" applyFont="1" applyBorder="1" applyAlignment="1" applyProtection="1">
      <alignment horizontal="center" vertical="center" wrapText="1"/>
      <protection locked="0"/>
    </xf>
    <xf numFmtId="1" fontId="25" fillId="0" borderId="33" xfId="0" applyNumberFormat="1" applyFont="1" applyBorder="1" applyAlignment="1" applyProtection="1">
      <alignment horizontal="center" vertical="center" wrapText="1"/>
      <protection locked="0"/>
    </xf>
    <xf numFmtId="164" fontId="25" fillId="0" borderId="33" xfId="0" applyNumberFormat="1" applyFont="1" applyBorder="1" applyAlignment="1" applyProtection="1">
      <alignment horizontal="right" vertical="center" wrapText="1"/>
      <protection locked="0"/>
    </xf>
    <xf numFmtId="10" fontId="25" fillId="0" borderId="33" xfId="4" applyNumberFormat="1" applyFont="1" applyBorder="1" applyAlignment="1" applyProtection="1">
      <alignment horizontal="right" vertical="center" wrapText="1"/>
      <protection locked="0"/>
    </xf>
    <xf numFmtId="10" fontId="25" fillId="0" borderId="33" xfId="0" applyNumberFormat="1" applyFont="1" applyBorder="1" applyAlignment="1" applyProtection="1">
      <alignment vertical="center" wrapText="1"/>
      <protection locked="0"/>
    </xf>
    <xf numFmtId="164" fontId="25" fillId="2" borderId="40" xfId="0" applyNumberFormat="1" applyFont="1" applyFill="1" applyBorder="1" applyAlignment="1">
      <alignment vertical="center" wrapText="1"/>
    </xf>
    <xf numFmtId="164" fontId="25" fillId="0" borderId="40" xfId="0" applyNumberFormat="1" applyFont="1" applyBorder="1" applyAlignment="1" applyProtection="1">
      <alignment vertical="center" wrapText="1"/>
      <protection locked="0"/>
    </xf>
    <xf numFmtId="165" fontId="25" fillId="3" borderId="14" xfId="0" applyNumberFormat="1" applyFont="1" applyFill="1" applyBorder="1" applyAlignment="1" applyProtection="1">
      <alignment horizontal="left" vertical="center" wrapText="1"/>
      <protection locked="0"/>
    </xf>
    <xf numFmtId="164" fontId="25" fillId="0" borderId="0" xfId="0" applyNumberFormat="1" applyFont="1"/>
    <xf numFmtId="165" fontId="25" fillId="0" borderId="0" xfId="0" applyNumberFormat="1" applyFont="1" applyAlignment="1">
      <alignment horizontal="center" vertical="center" wrapText="1"/>
    </xf>
    <xf numFmtId="165" fontId="25" fillId="0" borderId="0" xfId="0" applyNumberFormat="1" applyFont="1" applyAlignment="1">
      <alignment horizontal="right" vertical="center" wrapText="1"/>
    </xf>
    <xf numFmtId="0" fontId="33" fillId="0" borderId="0" xfId="0" applyFont="1" applyAlignment="1">
      <alignment vertical="top" wrapText="1"/>
    </xf>
    <xf numFmtId="10" fontId="30" fillId="2" borderId="50" xfId="4" applyNumberFormat="1" applyFont="1" applyFill="1" applyBorder="1" applyAlignment="1" applyProtection="1">
      <alignment vertical="center" wrapText="1"/>
    </xf>
    <xf numFmtId="10" fontId="30" fillId="0" borderId="0" xfId="4" applyNumberFormat="1" applyFont="1" applyFill="1" applyBorder="1" applyAlignment="1" applyProtection="1">
      <alignment vertical="center" wrapText="1"/>
    </xf>
    <xf numFmtId="0" fontId="30" fillId="4" borderId="38" xfId="0" applyFont="1" applyFill="1" applyBorder="1" applyAlignment="1">
      <alignment horizontal="center" vertical="center" wrapText="1"/>
    </xf>
    <xf numFmtId="0" fontId="30" fillId="4" borderId="50" xfId="0" applyFont="1" applyFill="1" applyBorder="1" applyAlignment="1">
      <alignment horizontal="center" vertical="center" wrapText="1"/>
    </xf>
    <xf numFmtId="165" fontId="30" fillId="4" borderId="50" xfId="0" applyNumberFormat="1" applyFont="1" applyFill="1" applyBorder="1" applyAlignment="1">
      <alignment horizontal="center" vertical="center" wrapText="1"/>
    </xf>
    <xf numFmtId="165" fontId="30" fillId="4" borderId="49" xfId="0" applyNumberFormat="1" applyFont="1" applyFill="1" applyBorder="1" applyAlignment="1">
      <alignment horizontal="center" vertical="center" wrapText="1"/>
    </xf>
    <xf numFmtId="0" fontId="30" fillId="4" borderId="49" xfId="0" applyFont="1" applyFill="1" applyBorder="1" applyAlignment="1">
      <alignment horizontal="left" vertical="center" wrapText="1"/>
    </xf>
    <xf numFmtId="164" fontId="30" fillId="2" borderId="67" xfId="1" applyNumberFormat="1" applyFont="1" applyFill="1" applyBorder="1" applyAlignment="1" applyProtection="1">
      <alignment horizontal="right" vertical="center" wrapText="1"/>
    </xf>
    <xf numFmtId="164" fontId="30" fillId="2" borderId="18" xfId="1" applyNumberFormat="1" applyFont="1" applyFill="1" applyBorder="1" applyAlignment="1" applyProtection="1">
      <alignment horizontal="right" vertical="center" wrapText="1"/>
    </xf>
    <xf numFmtId="164" fontId="30" fillId="2" borderId="71" xfId="1" applyNumberFormat="1" applyFont="1" applyFill="1" applyBorder="1" applyAlignment="1" applyProtection="1">
      <alignment horizontal="right" vertical="center" wrapText="1"/>
    </xf>
    <xf numFmtId="2" fontId="25" fillId="0" borderId="0" xfId="0" applyNumberFormat="1" applyFont="1" applyAlignment="1">
      <alignment horizontal="center" vertical="center" wrapText="1"/>
    </xf>
    <xf numFmtId="1" fontId="25" fillId="0" borderId="0" xfId="0" applyNumberFormat="1" applyFont="1" applyAlignment="1">
      <alignment horizontal="center" vertical="center" wrapText="1"/>
    </xf>
    <xf numFmtId="164" fontId="25" fillId="0" borderId="0" xfId="0" applyNumberFormat="1" applyFont="1" applyAlignment="1">
      <alignment horizontal="center" vertical="center" wrapText="1"/>
    </xf>
    <xf numFmtId="10" fontId="25" fillId="0" borderId="0" xfId="0" applyNumberFormat="1" applyFont="1" applyAlignment="1">
      <alignment horizontal="center" vertical="center" wrapText="1"/>
    </xf>
    <xf numFmtId="0" fontId="33" fillId="3" borderId="0" xfId="0" applyFont="1" applyFill="1" applyAlignment="1">
      <alignment vertical="top" wrapText="1"/>
    </xf>
    <xf numFmtId="0" fontId="33" fillId="3" borderId="0" xfId="0" applyFont="1" applyFill="1" applyAlignment="1" applyProtection="1">
      <alignment vertical="top" wrapText="1"/>
      <protection locked="0"/>
    </xf>
    <xf numFmtId="0" fontId="35" fillId="3" borderId="0" xfId="0" applyFont="1" applyFill="1" applyAlignment="1" applyProtection="1">
      <alignment vertical="center" wrapText="1"/>
      <protection locked="0"/>
    </xf>
    <xf numFmtId="0" fontId="25" fillId="3" borderId="0" xfId="0" applyFont="1" applyFill="1" applyAlignment="1" applyProtection="1">
      <alignment vertical="top" wrapText="1"/>
      <protection locked="0"/>
    </xf>
    <xf numFmtId="0" fontId="25" fillId="3" borderId="0" xfId="0" applyFont="1" applyFill="1" applyAlignment="1">
      <alignment vertical="top" wrapText="1"/>
    </xf>
    <xf numFmtId="49" fontId="25" fillId="3" borderId="0" xfId="0" applyNumberFormat="1" applyFont="1" applyFill="1" applyAlignment="1">
      <alignment horizontal="left" vertical="top" wrapText="1"/>
    </xf>
    <xf numFmtId="1" fontId="25" fillId="3" borderId="0" xfId="0" applyNumberFormat="1" applyFont="1" applyFill="1" applyAlignment="1">
      <alignment horizontal="center" vertical="top" wrapText="1"/>
    </xf>
    <xf numFmtId="167" fontId="25" fillId="3" borderId="0" xfId="1" applyNumberFormat="1" applyFont="1" applyFill="1" applyAlignment="1" applyProtection="1">
      <alignment horizontal="center" vertical="top" wrapText="1"/>
    </xf>
    <xf numFmtId="0" fontId="31" fillId="5" borderId="64" xfId="0" applyFont="1" applyFill="1" applyBorder="1" applyAlignment="1">
      <alignment horizontal="center" vertical="center" wrapText="1"/>
    </xf>
    <xf numFmtId="165" fontId="31" fillId="5" borderId="56" xfId="0" applyNumberFormat="1" applyFont="1" applyFill="1" applyBorder="1" applyAlignment="1">
      <alignment horizontal="center" vertical="center" wrapText="1"/>
    </xf>
    <xf numFmtId="165" fontId="31" fillId="5" borderId="50" xfId="0" applyNumberFormat="1" applyFont="1" applyFill="1" applyBorder="1" applyAlignment="1">
      <alignment horizontal="center" vertical="center" wrapText="1"/>
    </xf>
    <xf numFmtId="0" fontId="33" fillId="3" borderId="0" xfId="0" applyFont="1" applyFill="1" applyAlignment="1" applyProtection="1">
      <alignment vertical="center" wrapText="1"/>
      <protection locked="0"/>
    </xf>
    <xf numFmtId="164" fontId="27" fillId="2" borderId="55" xfId="1" applyNumberFormat="1" applyFont="1" applyFill="1" applyBorder="1" applyAlignment="1" applyProtection="1">
      <alignment horizontal="right" vertical="center" wrapText="1"/>
    </xf>
    <xf numFmtId="164" fontId="27" fillId="2" borderId="50" xfId="1" applyNumberFormat="1" applyFont="1" applyFill="1" applyBorder="1" applyAlignment="1" applyProtection="1">
      <alignment horizontal="right" vertical="center" wrapText="1"/>
    </xf>
    <xf numFmtId="164" fontId="27" fillId="2" borderId="33" xfId="0" applyNumberFormat="1" applyFont="1" applyFill="1" applyBorder="1" applyAlignment="1">
      <alignment horizontal="right" vertical="center"/>
    </xf>
    <xf numFmtId="1" fontId="27" fillId="2" borderId="33" xfId="0" applyNumberFormat="1" applyFont="1" applyFill="1" applyBorder="1" applyAlignment="1">
      <alignment horizontal="center" vertical="center"/>
    </xf>
    <xf numFmtId="164" fontId="27" fillId="2" borderId="50" xfId="0" applyNumberFormat="1" applyFont="1" applyFill="1" applyBorder="1" applyAlignment="1">
      <alignment horizontal="right" vertical="center"/>
    </xf>
    <xf numFmtId="9" fontId="27" fillId="2" borderId="33" xfId="4" applyFont="1" applyFill="1" applyBorder="1" applyAlignment="1" applyProtection="1">
      <alignment horizontal="right" vertical="center"/>
    </xf>
    <xf numFmtId="164" fontId="27" fillId="2" borderId="40" xfId="0" applyNumberFormat="1" applyFont="1" applyFill="1" applyBorder="1" applyAlignment="1">
      <alignment horizontal="right" vertical="center"/>
    </xf>
    <xf numFmtId="165" fontId="27" fillId="2" borderId="71" xfId="0" applyNumberFormat="1" applyFont="1" applyFill="1" applyBorder="1" applyAlignment="1">
      <alignment horizontal="left" vertical="center" wrapText="1"/>
    </xf>
    <xf numFmtId="0" fontId="47" fillId="3" borderId="0" xfId="0" applyFont="1" applyFill="1" applyAlignment="1" applyProtection="1">
      <alignment vertical="top" wrapText="1"/>
      <protection locked="0"/>
    </xf>
    <xf numFmtId="0" fontId="25" fillId="0" borderId="12" xfId="0" applyFont="1" applyBorder="1" applyAlignment="1" applyProtection="1">
      <alignment horizontal="left" vertical="center" wrapText="1"/>
      <protection locked="0"/>
    </xf>
    <xf numFmtId="164" fontId="25" fillId="0" borderId="4" xfId="1" applyNumberFormat="1" applyFont="1" applyFill="1" applyBorder="1" applyAlignment="1" applyProtection="1">
      <alignment horizontal="right" vertical="center" wrapText="1"/>
      <protection locked="0"/>
    </xf>
    <xf numFmtId="164" fontId="25" fillId="0" borderId="1" xfId="1" applyNumberFormat="1" applyFont="1" applyFill="1" applyBorder="1" applyAlignment="1" applyProtection="1">
      <alignment horizontal="right" vertical="center" wrapText="1"/>
      <protection locked="0"/>
    </xf>
    <xf numFmtId="165" fontId="25" fillId="0" borderId="1" xfId="1" applyNumberFormat="1" applyFont="1" applyFill="1" applyBorder="1" applyAlignment="1" applyProtection="1">
      <alignment horizontal="right" vertical="center" wrapText="1"/>
      <protection locked="0"/>
    </xf>
    <xf numFmtId="1" fontId="25" fillId="0" borderId="3" xfId="1" applyNumberFormat="1" applyFont="1" applyFill="1" applyBorder="1" applyAlignment="1" applyProtection="1">
      <alignment horizontal="center" vertical="center" wrapText="1"/>
      <protection locked="0"/>
    </xf>
    <xf numFmtId="164" fontId="25" fillId="0" borderId="9" xfId="0" applyNumberFormat="1" applyFont="1" applyBorder="1" applyAlignment="1" applyProtection="1">
      <alignment horizontal="right" vertical="center" wrapText="1"/>
      <protection locked="0"/>
    </xf>
    <xf numFmtId="10" fontId="25" fillId="3" borderId="9" xfId="4" applyNumberFormat="1" applyFont="1" applyFill="1" applyBorder="1" applyAlignment="1" applyProtection="1">
      <alignment horizontal="right" vertical="center" wrapText="1"/>
      <protection locked="0"/>
    </xf>
    <xf numFmtId="165" fontId="25" fillId="0" borderId="69" xfId="0" applyNumberFormat="1" applyFont="1" applyBorder="1" applyAlignment="1" applyProtection="1">
      <alignment horizontal="left" vertical="center" wrapText="1"/>
      <protection locked="0"/>
    </xf>
    <xf numFmtId="0" fontId="25" fillId="0" borderId="2" xfId="0" applyFont="1" applyBorder="1" applyAlignment="1" applyProtection="1">
      <alignment horizontal="left" vertical="center" wrapText="1"/>
      <protection locked="0"/>
    </xf>
    <xf numFmtId="1" fontId="25" fillId="0" borderId="3" xfId="0" applyNumberFormat="1" applyFont="1" applyBorder="1" applyAlignment="1" applyProtection="1">
      <alignment horizontal="center" vertical="center" wrapText="1"/>
      <protection locked="0"/>
    </xf>
    <xf numFmtId="164" fontId="25" fillId="0" borderId="3" xfId="0" applyNumberFormat="1" applyFont="1" applyBorder="1" applyAlignment="1" applyProtection="1">
      <alignment horizontal="right" vertical="center" wrapText="1"/>
      <protection locked="0"/>
    </xf>
    <xf numFmtId="165" fontId="25" fillId="0" borderId="4" xfId="1" applyNumberFormat="1" applyFont="1" applyFill="1" applyBorder="1" applyAlignment="1" applyProtection="1">
      <alignment horizontal="right" vertical="center" wrapText="1"/>
      <protection locked="0"/>
    </xf>
    <xf numFmtId="164" fontId="25" fillId="0" borderId="41" xfId="0" applyNumberFormat="1" applyFont="1" applyBorder="1" applyAlignment="1" applyProtection="1">
      <alignment horizontal="right" vertical="center" wrapText="1"/>
      <protection locked="0"/>
    </xf>
    <xf numFmtId="165" fontId="25" fillId="3" borderId="76" xfId="0" applyNumberFormat="1" applyFont="1" applyFill="1" applyBorder="1" applyAlignment="1" applyProtection="1">
      <alignment horizontal="left" vertical="center" wrapText="1"/>
      <protection locked="0"/>
    </xf>
    <xf numFmtId="164" fontId="25" fillId="0" borderId="17" xfId="1" applyNumberFormat="1" applyFont="1" applyFill="1" applyBorder="1" applyAlignment="1" applyProtection="1">
      <alignment horizontal="right" vertical="center" wrapText="1"/>
      <protection locked="0"/>
    </xf>
    <xf numFmtId="164" fontId="25" fillId="0" borderId="20" xfId="1" applyNumberFormat="1" applyFont="1" applyFill="1" applyBorder="1" applyAlignment="1" applyProtection="1">
      <alignment horizontal="right" vertical="center" wrapText="1"/>
      <protection locked="0"/>
    </xf>
    <xf numFmtId="165" fontId="25" fillId="0" borderId="20" xfId="1" applyNumberFormat="1" applyFont="1" applyFill="1" applyBorder="1" applyAlignment="1" applyProtection="1">
      <alignment horizontal="right" vertical="center" wrapText="1"/>
      <protection locked="0"/>
    </xf>
    <xf numFmtId="1" fontId="25" fillId="0" borderId="11" xfId="0" applyNumberFormat="1" applyFont="1" applyBorder="1" applyAlignment="1" applyProtection="1">
      <alignment horizontal="center" vertical="center" wrapText="1"/>
      <protection locked="0"/>
    </xf>
    <xf numFmtId="164" fontId="25" fillId="0" borderId="11" xfId="0" applyNumberFormat="1" applyFont="1" applyBorder="1" applyAlignment="1" applyProtection="1">
      <alignment horizontal="right" vertical="center" wrapText="1"/>
      <protection locked="0"/>
    </xf>
    <xf numFmtId="10" fontId="25" fillId="3" borderId="41" xfId="4" applyNumberFormat="1" applyFont="1" applyFill="1" applyBorder="1" applyAlignment="1" applyProtection="1">
      <alignment horizontal="right" vertical="center" wrapText="1"/>
      <protection locked="0"/>
    </xf>
    <xf numFmtId="10" fontId="25" fillId="3" borderId="11" xfId="4" applyNumberFormat="1" applyFont="1" applyFill="1" applyBorder="1" applyAlignment="1" applyProtection="1">
      <alignment horizontal="right" vertical="center" wrapText="1"/>
      <protection locked="0"/>
    </xf>
    <xf numFmtId="0" fontId="33" fillId="3" borderId="0" xfId="0" applyFont="1" applyFill="1" applyAlignment="1">
      <alignment horizontal="right" vertical="top" wrapText="1"/>
    </xf>
    <xf numFmtId="1" fontId="33" fillId="3" borderId="0" xfId="0" applyNumberFormat="1" applyFont="1" applyFill="1" applyAlignment="1">
      <alignment horizontal="right" vertical="top" wrapText="1"/>
    </xf>
    <xf numFmtId="165" fontId="33" fillId="3" borderId="0" xfId="1" applyNumberFormat="1" applyFont="1" applyFill="1" applyBorder="1" applyAlignment="1" applyProtection="1">
      <alignment horizontal="right" vertical="top" wrapText="1"/>
    </xf>
    <xf numFmtId="164" fontId="33" fillId="3" borderId="0" xfId="0" applyNumberFormat="1" applyFont="1" applyFill="1" applyAlignment="1">
      <alignment horizontal="right" vertical="top" wrapText="1"/>
    </xf>
    <xf numFmtId="165" fontId="25" fillId="3" borderId="0" xfId="0" applyNumberFormat="1" applyFont="1" applyFill="1" applyAlignment="1">
      <alignment horizontal="right" vertical="top" wrapText="1"/>
    </xf>
    <xf numFmtId="165" fontId="30" fillId="4" borderId="51" xfId="0" applyNumberFormat="1" applyFont="1" applyFill="1" applyBorder="1" applyAlignment="1">
      <alignment horizontal="center" vertical="center" wrapText="1"/>
    </xf>
    <xf numFmtId="164" fontId="30" fillId="2" borderId="38" xfId="1" applyNumberFormat="1" applyFont="1" applyFill="1" applyBorder="1" applyAlignment="1" applyProtection="1">
      <alignment horizontal="right" vertical="center" wrapText="1"/>
    </xf>
    <xf numFmtId="164" fontId="30" fillId="2" borderId="50" xfId="1" applyNumberFormat="1" applyFont="1" applyFill="1" applyBorder="1" applyAlignment="1" applyProtection="1">
      <alignment horizontal="right" vertical="center" wrapText="1"/>
    </xf>
    <xf numFmtId="164" fontId="30" fillId="2" borderId="49" xfId="1" applyNumberFormat="1" applyFont="1" applyFill="1" applyBorder="1" applyAlignment="1" applyProtection="1">
      <alignment horizontal="right" vertical="center" wrapText="1"/>
    </xf>
    <xf numFmtId="1" fontId="25" fillId="3" borderId="0" xfId="0" applyNumberFormat="1" applyFont="1" applyFill="1" applyAlignment="1" applyProtection="1">
      <alignment horizontal="center" vertical="top" wrapText="1"/>
      <protection locked="0"/>
    </xf>
    <xf numFmtId="167" fontId="25" fillId="3" borderId="0" xfId="1" applyNumberFormat="1" applyFont="1" applyFill="1" applyAlignment="1" applyProtection="1">
      <alignment horizontal="center" vertical="top" wrapText="1"/>
      <protection locked="0"/>
    </xf>
    <xf numFmtId="0" fontId="26" fillId="2" borderId="38" xfId="0" applyFont="1" applyFill="1" applyBorder="1" applyAlignment="1">
      <alignment horizontal="left" vertical="top" wrapText="1"/>
    </xf>
    <xf numFmtId="0" fontId="27" fillId="2" borderId="33" xfId="0" applyFont="1" applyFill="1" applyBorder="1" applyAlignment="1">
      <alignment horizontal="center" vertical="center"/>
    </xf>
    <xf numFmtId="1" fontId="27" fillId="2" borderId="50" xfId="0" applyNumberFormat="1" applyFont="1" applyFill="1" applyBorder="1" applyAlignment="1">
      <alignment horizontal="right" vertical="center" wrapText="1"/>
    </xf>
    <xf numFmtId="0" fontId="25" fillId="0" borderId="12" xfId="0" applyFont="1" applyBorder="1" applyAlignment="1">
      <alignment horizontal="left" vertical="center" wrapText="1"/>
    </xf>
    <xf numFmtId="0" fontId="25" fillId="0" borderId="1" xfId="0" applyFont="1" applyBorder="1" applyAlignment="1">
      <alignment horizontal="center" vertical="center" wrapText="1"/>
    </xf>
    <xf numFmtId="1" fontId="25" fillId="0" borderId="1" xfId="0" applyNumberFormat="1" applyFont="1" applyBorder="1" applyAlignment="1">
      <alignment horizontal="right" vertical="center" wrapText="1"/>
    </xf>
    <xf numFmtId="0" fontId="25" fillId="0" borderId="2" xfId="0" applyFont="1" applyBorder="1" applyAlignment="1">
      <alignment horizontal="left" vertical="center" wrapText="1"/>
    </xf>
    <xf numFmtId="0" fontId="25" fillId="0" borderId="4" xfId="0" applyFont="1" applyBorder="1" applyAlignment="1">
      <alignment horizontal="center" vertical="center" wrapText="1"/>
    </xf>
    <xf numFmtId="0" fontId="27" fillId="0" borderId="2" xfId="0" applyFont="1" applyBorder="1" applyAlignment="1">
      <alignment horizontal="left" vertical="center" wrapText="1"/>
    </xf>
    <xf numFmtId="0" fontId="25" fillId="0" borderId="15" xfId="0" applyFont="1" applyBorder="1" applyAlignment="1">
      <alignment horizontal="left" vertical="center" wrapText="1"/>
    </xf>
    <xf numFmtId="0" fontId="25" fillId="0" borderId="33" xfId="0" applyFont="1" applyBorder="1" applyAlignment="1">
      <alignment horizontal="center" vertical="center" wrapText="1"/>
    </xf>
    <xf numFmtId="1" fontId="25" fillId="0" borderId="33" xfId="0" applyNumberFormat="1" applyFont="1" applyBorder="1" applyAlignment="1">
      <alignment horizontal="right" vertical="center" wrapText="1"/>
    </xf>
    <xf numFmtId="165" fontId="25" fillId="3" borderId="1" xfId="0" applyNumberFormat="1" applyFont="1" applyFill="1" applyBorder="1" applyAlignment="1">
      <alignment horizontal="center" vertical="center" wrapText="1"/>
    </xf>
    <xf numFmtId="165" fontId="25" fillId="3" borderId="3" xfId="0" applyNumberFormat="1" applyFont="1" applyFill="1" applyBorder="1" applyAlignment="1">
      <alignment horizontal="center" vertical="center" wrapText="1"/>
    </xf>
    <xf numFmtId="165" fontId="25" fillId="3" borderId="69" xfId="0" applyNumberFormat="1" applyFont="1" applyFill="1" applyBorder="1" applyAlignment="1">
      <alignment horizontal="left" vertical="center" wrapText="1"/>
    </xf>
    <xf numFmtId="165" fontId="25" fillId="3" borderId="20" xfId="0" applyNumberFormat="1" applyFont="1" applyFill="1" applyBorder="1" applyAlignment="1">
      <alignment horizontal="center" vertical="center" wrapText="1"/>
    </xf>
    <xf numFmtId="165" fontId="25" fillId="3" borderId="11" xfId="0" applyNumberFormat="1" applyFont="1" applyFill="1" applyBorder="1" applyAlignment="1">
      <alignment horizontal="center" vertical="center" wrapText="1"/>
    </xf>
    <xf numFmtId="165" fontId="25" fillId="3" borderId="76" xfId="0" applyNumberFormat="1" applyFont="1" applyFill="1" applyBorder="1" applyAlignment="1">
      <alignment horizontal="left" vertical="center" wrapText="1"/>
    </xf>
    <xf numFmtId="165" fontId="25" fillId="3" borderId="40" xfId="0" applyNumberFormat="1" applyFont="1" applyFill="1" applyBorder="1" applyAlignment="1">
      <alignment horizontal="center" vertical="center" wrapText="1"/>
    </xf>
    <xf numFmtId="49" fontId="34" fillId="3" borderId="0" xfId="0" applyNumberFormat="1" applyFont="1" applyFill="1" applyAlignment="1" applyProtection="1">
      <alignment horizontal="left" vertical="top" wrapText="1"/>
      <protection locked="0"/>
    </xf>
    <xf numFmtId="0" fontId="34" fillId="3" borderId="0" xfId="0" applyFont="1" applyFill="1" applyAlignment="1" applyProtection="1">
      <alignment vertical="top" wrapText="1"/>
      <protection locked="0"/>
    </xf>
    <xf numFmtId="0" fontId="48" fillId="3" borderId="0" xfId="0" applyFont="1" applyFill="1" applyAlignment="1">
      <alignment horizontal="left" vertical="center" wrapText="1"/>
    </xf>
    <xf numFmtId="0" fontId="48" fillId="3" borderId="43" xfId="0" applyFont="1" applyFill="1" applyBorder="1" applyAlignment="1">
      <alignment horizontal="left" vertical="center" wrapText="1"/>
    </xf>
    <xf numFmtId="49" fontId="25" fillId="3" borderId="0" xfId="0" applyNumberFormat="1" applyFont="1" applyFill="1" applyAlignment="1">
      <alignment horizontal="center" vertical="top" wrapText="1"/>
    </xf>
    <xf numFmtId="0" fontId="31" fillId="5" borderId="0" xfId="0" applyFont="1" applyFill="1" applyAlignment="1">
      <alignment horizontal="center" vertical="center" wrapText="1"/>
    </xf>
    <xf numFmtId="165" fontId="31" fillId="5" borderId="21" xfId="0" applyNumberFormat="1" applyFont="1" applyFill="1" applyBorder="1" applyAlignment="1">
      <alignment horizontal="center" vertical="center" wrapText="1"/>
    </xf>
    <xf numFmtId="165" fontId="31" fillId="5" borderId="52" xfId="0" applyNumberFormat="1" applyFont="1" applyFill="1" applyBorder="1" applyAlignment="1">
      <alignment horizontal="center" vertical="center" wrapText="1"/>
    </xf>
    <xf numFmtId="0" fontId="27" fillId="2" borderId="51" xfId="0" applyFont="1" applyFill="1" applyBorder="1" applyAlignment="1">
      <alignment horizontal="left" vertical="center" wrapText="1"/>
    </xf>
    <xf numFmtId="0" fontId="27" fillId="2" borderId="56" xfId="0" applyFont="1" applyFill="1" applyBorder="1" applyAlignment="1">
      <alignment horizontal="right" vertical="center" wrapText="1"/>
    </xf>
    <xf numFmtId="164" fontId="27" fillId="2" borderId="56" xfId="0" applyNumberFormat="1" applyFont="1" applyFill="1" applyBorder="1" applyAlignment="1">
      <alignment horizontal="right" vertical="center" wrapText="1"/>
    </xf>
    <xf numFmtId="9" fontId="27" fillId="2" borderId="56" xfId="4" applyFont="1" applyFill="1" applyBorder="1" applyAlignment="1">
      <alignment horizontal="right" vertical="center" wrapText="1"/>
    </xf>
    <xf numFmtId="0" fontId="27" fillId="2" borderId="56" xfId="0" applyFont="1" applyFill="1" applyBorder="1" applyAlignment="1">
      <alignment horizontal="left" vertical="center" wrapText="1"/>
    </xf>
    <xf numFmtId="0" fontId="27" fillId="2" borderId="49" xfId="0" applyFont="1" applyFill="1" applyBorder="1" applyAlignment="1">
      <alignment horizontal="left" vertical="center" wrapText="1"/>
    </xf>
    <xf numFmtId="0" fontId="32" fillId="3" borderId="0" xfId="0" applyFont="1" applyFill="1" applyAlignment="1" applyProtection="1">
      <alignment horizontal="left" vertical="center" wrapText="1"/>
      <protection locked="0"/>
    </xf>
    <xf numFmtId="0" fontId="32" fillId="3" borderId="41" xfId="0" applyFont="1" applyFill="1" applyBorder="1" applyAlignment="1" applyProtection="1">
      <alignment horizontal="right" vertical="center" wrapText="1"/>
      <protection locked="0"/>
    </xf>
    <xf numFmtId="165" fontId="32" fillId="3" borderId="41" xfId="0" applyNumberFormat="1" applyFont="1" applyFill="1" applyBorder="1" applyAlignment="1" applyProtection="1">
      <alignment horizontal="right" vertical="center" wrapText="1"/>
      <protection locked="0"/>
    </xf>
    <xf numFmtId="164" fontId="32" fillId="2" borderId="41" xfId="0" applyNumberFormat="1" applyFont="1" applyFill="1" applyBorder="1" applyAlignment="1">
      <alignment horizontal="right" vertical="center" wrapText="1"/>
    </xf>
    <xf numFmtId="164" fontId="32" fillId="0" borderId="41" xfId="0" applyNumberFormat="1" applyFont="1" applyBorder="1" applyAlignment="1">
      <alignment horizontal="right" vertical="center" wrapText="1"/>
    </xf>
    <xf numFmtId="9" fontId="32" fillId="3" borderId="41" xfId="0" applyNumberFormat="1" applyFont="1" applyFill="1" applyBorder="1" applyAlignment="1" applyProtection="1">
      <alignment horizontal="right" vertical="center" wrapText="1"/>
      <protection locked="0"/>
    </xf>
    <xf numFmtId="9" fontId="32" fillId="3" borderId="6" xfId="4" applyFont="1" applyFill="1" applyBorder="1" applyAlignment="1" applyProtection="1">
      <alignment horizontal="right" vertical="center" wrapText="1"/>
      <protection locked="0"/>
    </xf>
    <xf numFmtId="0" fontId="32" fillId="3" borderId="10" xfId="0" applyFont="1" applyFill="1" applyBorder="1" applyAlignment="1" applyProtection="1">
      <alignment horizontal="left" vertical="center" wrapText="1"/>
      <protection locked="0"/>
    </xf>
    <xf numFmtId="0" fontId="32" fillId="3" borderId="11" xfId="0" applyFont="1" applyFill="1" applyBorder="1" applyAlignment="1" applyProtection="1">
      <alignment horizontal="right" vertical="center" wrapText="1"/>
      <protection locked="0"/>
    </xf>
    <xf numFmtId="165" fontId="32" fillId="3" borderId="11" xfId="0" applyNumberFormat="1" applyFont="1" applyFill="1" applyBorder="1" applyAlignment="1" applyProtection="1">
      <alignment horizontal="right" vertical="center" wrapText="1"/>
      <protection locked="0"/>
    </xf>
    <xf numFmtId="164" fontId="32" fillId="2" borderId="11" xfId="0" applyNumberFormat="1" applyFont="1" applyFill="1" applyBorder="1" applyAlignment="1">
      <alignment horizontal="right" vertical="center" wrapText="1"/>
    </xf>
    <xf numFmtId="164" fontId="32" fillId="0" borderId="11" xfId="0" applyNumberFormat="1" applyFont="1" applyBorder="1" applyAlignment="1">
      <alignment horizontal="right" vertical="center" wrapText="1"/>
    </xf>
    <xf numFmtId="9" fontId="32" fillId="3" borderId="11" xfId="0" applyNumberFormat="1" applyFont="1" applyFill="1" applyBorder="1" applyAlignment="1" applyProtection="1">
      <alignment horizontal="right" vertical="center" wrapText="1"/>
      <protection locked="0"/>
    </xf>
    <xf numFmtId="164" fontId="32" fillId="2" borderId="1" xfId="0" applyNumberFormat="1" applyFont="1" applyFill="1" applyBorder="1" applyAlignment="1">
      <alignment horizontal="right" vertical="center" wrapText="1"/>
    </xf>
    <xf numFmtId="9" fontId="32" fillId="3" borderId="1" xfId="4" applyFont="1" applyFill="1" applyBorder="1" applyAlignment="1" applyProtection="1">
      <alignment horizontal="right" vertical="center" wrapText="1"/>
      <protection locked="0"/>
    </xf>
    <xf numFmtId="164" fontId="32" fillId="0" borderId="1" xfId="0" applyNumberFormat="1" applyFont="1" applyBorder="1" applyAlignment="1">
      <alignment horizontal="right" vertical="center" wrapText="1"/>
    </xf>
    <xf numFmtId="0" fontId="25" fillId="3" borderId="13" xfId="0" applyFont="1" applyFill="1" applyBorder="1" applyAlignment="1" applyProtection="1">
      <alignment horizontal="center" vertical="top" wrapText="1"/>
      <protection locked="0"/>
    </xf>
    <xf numFmtId="0" fontId="25" fillId="3" borderId="0" xfId="0" applyFont="1" applyFill="1" applyAlignment="1" applyProtection="1">
      <alignment horizontal="center" vertical="top" wrapText="1"/>
      <protection locked="0"/>
    </xf>
    <xf numFmtId="0" fontId="33" fillId="3" borderId="0" xfId="0" applyFont="1" applyFill="1" applyAlignment="1" applyProtection="1">
      <alignment horizontal="right" vertical="top" wrapText="1"/>
      <protection locked="0"/>
    </xf>
    <xf numFmtId="0" fontId="30" fillId="2" borderId="50" xfId="0" applyFont="1" applyFill="1" applyBorder="1" applyAlignment="1">
      <alignment horizontal="right" vertical="center" wrapText="1"/>
    </xf>
    <xf numFmtId="0" fontId="30" fillId="0" borderId="27" xfId="0" applyFont="1" applyBorder="1" applyAlignment="1">
      <alignment horizontal="left" vertical="center" wrapText="1"/>
    </xf>
    <xf numFmtId="49" fontId="34" fillId="0" borderId="0" xfId="0" applyNumberFormat="1" applyFont="1" applyAlignment="1">
      <alignment vertical="top" wrapText="1"/>
    </xf>
    <xf numFmtId="0" fontId="48" fillId="3" borderId="0" xfId="0" applyFont="1" applyFill="1" applyAlignment="1">
      <alignment horizontal="center" vertical="center" wrapText="1"/>
    </xf>
    <xf numFmtId="49" fontId="25" fillId="0" borderId="0" xfId="0" applyNumberFormat="1" applyFont="1" applyAlignment="1">
      <alignment horizontal="left" vertical="top" wrapText="1"/>
    </xf>
    <xf numFmtId="49" fontId="25" fillId="0" borderId="0" xfId="0" applyNumberFormat="1" applyFont="1" applyAlignment="1">
      <alignment horizontal="center" vertical="top" wrapText="1"/>
    </xf>
    <xf numFmtId="164" fontId="25" fillId="0" borderId="0" xfId="0" applyNumberFormat="1" applyFont="1" applyAlignment="1">
      <alignment horizontal="right" vertical="top" wrapText="1"/>
    </xf>
    <xf numFmtId="165" fontId="31" fillId="5" borderId="66" xfId="0" applyNumberFormat="1" applyFont="1" applyFill="1" applyBorder="1" applyAlignment="1">
      <alignment horizontal="center" vertical="center" wrapText="1"/>
    </xf>
    <xf numFmtId="165" fontId="27" fillId="2" borderId="73" xfId="0" applyNumberFormat="1" applyFont="1" applyFill="1" applyBorder="1" applyAlignment="1">
      <alignment horizontal="left" vertical="center" wrapText="1"/>
    </xf>
    <xf numFmtId="1" fontId="27" fillId="2" borderId="40" xfId="0" applyNumberFormat="1" applyFont="1" applyFill="1" applyBorder="1" applyAlignment="1">
      <alignment horizontal="right" vertical="center" wrapText="1"/>
    </xf>
    <xf numFmtId="9" fontId="27" fillId="2" borderId="40" xfId="0" applyNumberFormat="1" applyFont="1" applyFill="1" applyBorder="1" applyAlignment="1">
      <alignment horizontal="right" vertical="center" wrapText="1"/>
    </xf>
    <xf numFmtId="165" fontId="27" fillId="2" borderId="40" xfId="0" applyNumberFormat="1" applyFont="1" applyFill="1" applyBorder="1" applyAlignment="1">
      <alignment horizontal="right" vertical="center" wrapText="1"/>
    </xf>
    <xf numFmtId="0" fontId="27" fillId="2" borderId="40" xfId="0" applyFont="1" applyFill="1" applyBorder="1" applyAlignment="1">
      <alignment horizontal="left" vertical="center" wrapText="1"/>
    </xf>
    <xf numFmtId="165" fontId="27" fillId="2" borderId="33" xfId="0" applyNumberFormat="1" applyFont="1" applyFill="1" applyBorder="1" applyAlignment="1" applyProtection="1">
      <alignment horizontal="right" vertical="center" wrapText="1"/>
      <protection locked="0"/>
    </xf>
    <xf numFmtId="165" fontId="27" fillId="2" borderId="18" xfId="0" applyNumberFormat="1" applyFont="1" applyFill="1" applyBorder="1" applyAlignment="1" applyProtection="1">
      <alignment horizontal="center" vertical="center" wrapText="1"/>
      <protection locked="0"/>
    </xf>
    <xf numFmtId="165" fontId="27" fillId="2" borderId="64" xfId="0" applyNumberFormat="1" applyFont="1" applyFill="1" applyBorder="1" applyAlignment="1" applyProtection="1">
      <alignment horizontal="center" vertical="center" wrapText="1"/>
      <protection locked="0"/>
    </xf>
    <xf numFmtId="165" fontId="27" fillId="2" borderId="71" xfId="0" applyNumberFormat="1" applyFont="1" applyFill="1" applyBorder="1" applyAlignment="1" applyProtection="1">
      <alignment horizontal="left" vertical="center" wrapText="1"/>
      <protection locked="0"/>
    </xf>
    <xf numFmtId="1" fontId="32" fillId="3" borderId="41" xfId="0" applyNumberFormat="1" applyFont="1" applyFill="1" applyBorder="1" applyAlignment="1" applyProtection="1">
      <alignment horizontal="right" vertical="center" wrapText="1"/>
      <protection locked="0"/>
    </xf>
    <xf numFmtId="164" fontId="32" fillId="3" borderId="41" xfId="0" applyNumberFormat="1" applyFont="1" applyFill="1" applyBorder="1" applyAlignment="1" applyProtection="1">
      <alignment horizontal="right" vertical="center" wrapText="1"/>
      <protection locked="0"/>
    </xf>
    <xf numFmtId="10" fontId="32" fillId="3" borderId="41" xfId="0" applyNumberFormat="1" applyFont="1" applyFill="1" applyBorder="1" applyAlignment="1" applyProtection="1">
      <alignment horizontal="right" vertical="center" wrapText="1"/>
      <protection locked="0"/>
    </xf>
    <xf numFmtId="164" fontId="32" fillId="2" borderId="58" xfId="0" applyNumberFormat="1" applyFont="1" applyFill="1" applyBorder="1" applyAlignment="1">
      <alignment horizontal="right" vertical="center" wrapText="1"/>
    </xf>
    <xf numFmtId="10" fontId="32" fillId="3" borderId="58" xfId="0" applyNumberFormat="1" applyFont="1" applyFill="1" applyBorder="1" applyAlignment="1" applyProtection="1">
      <alignment horizontal="right" vertical="center" wrapText="1"/>
      <protection locked="0"/>
    </xf>
    <xf numFmtId="164" fontId="32" fillId="2" borderId="60" xfId="0" applyNumberFormat="1" applyFont="1" applyFill="1" applyBorder="1" applyAlignment="1">
      <alignment horizontal="right" vertical="center" wrapText="1"/>
    </xf>
    <xf numFmtId="164" fontId="32" fillId="0" borderId="5" xfId="0" applyNumberFormat="1" applyFont="1" applyBorder="1" applyAlignment="1">
      <alignment horizontal="right" vertical="center" wrapText="1"/>
    </xf>
    <xf numFmtId="165" fontId="25" fillId="3" borderId="5" xfId="0" applyNumberFormat="1" applyFont="1" applyFill="1" applyBorder="1" applyAlignment="1" applyProtection="1">
      <alignment horizontal="center" vertical="center" wrapText="1"/>
      <protection locked="0"/>
    </xf>
    <xf numFmtId="165" fontId="25" fillId="3" borderId="57" xfId="0" applyNumberFormat="1" applyFont="1" applyFill="1" applyBorder="1" applyAlignment="1" applyProtection="1">
      <alignment horizontal="center" vertical="center" wrapText="1"/>
      <protection locked="0"/>
    </xf>
    <xf numFmtId="165" fontId="25" fillId="3" borderId="58" xfId="0" applyNumberFormat="1" applyFont="1" applyFill="1" applyBorder="1" applyAlignment="1" applyProtection="1">
      <alignment horizontal="center" vertical="center" wrapText="1"/>
      <protection locked="0"/>
    </xf>
    <xf numFmtId="165" fontId="25" fillId="3" borderId="73" xfId="0" applyNumberFormat="1" applyFont="1" applyFill="1" applyBorder="1" applyAlignment="1" applyProtection="1">
      <alignment horizontal="left" vertical="center" wrapText="1"/>
      <protection locked="0"/>
    </xf>
    <xf numFmtId="1" fontId="32" fillId="3" borderId="11" xfId="0" applyNumberFormat="1" applyFont="1" applyFill="1" applyBorder="1" applyAlignment="1" applyProtection="1">
      <alignment horizontal="right" vertical="center" wrapText="1"/>
      <protection locked="0"/>
    </xf>
    <xf numFmtId="164" fontId="32" fillId="3" borderId="11" xfId="0" applyNumberFormat="1" applyFont="1" applyFill="1" applyBorder="1" applyAlignment="1" applyProtection="1">
      <alignment horizontal="right" vertical="center" wrapText="1"/>
      <protection locked="0"/>
    </xf>
    <xf numFmtId="10" fontId="32" fillId="3" borderId="11" xfId="0" applyNumberFormat="1" applyFont="1" applyFill="1" applyBorder="1" applyAlignment="1" applyProtection="1">
      <alignment horizontal="right" vertical="center" wrapText="1"/>
      <protection locked="0"/>
    </xf>
    <xf numFmtId="164" fontId="32" fillId="0" borderId="4" xfId="0" applyNumberFormat="1" applyFont="1" applyBorder="1" applyAlignment="1">
      <alignment horizontal="right" vertical="center" wrapText="1"/>
    </xf>
    <xf numFmtId="164" fontId="32" fillId="2" borderId="20" xfId="0" applyNumberFormat="1" applyFont="1" applyFill="1" applyBorder="1" applyAlignment="1">
      <alignment horizontal="right" vertical="center" wrapText="1"/>
    </xf>
    <xf numFmtId="10" fontId="32" fillId="3" borderId="10" xfId="0" applyNumberFormat="1" applyFont="1" applyFill="1" applyBorder="1" applyAlignment="1" applyProtection="1">
      <alignment horizontal="right" vertical="center" wrapText="1"/>
      <protection locked="0"/>
    </xf>
    <xf numFmtId="164" fontId="32" fillId="2" borderId="3" xfId="0" applyNumberFormat="1" applyFont="1" applyFill="1" applyBorder="1" applyAlignment="1">
      <alignment horizontal="right" vertical="center" wrapText="1"/>
    </xf>
    <xf numFmtId="10" fontId="32" fillId="3" borderId="3" xfId="0" applyNumberFormat="1" applyFont="1" applyFill="1" applyBorder="1" applyAlignment="1" applyProtection="1">
      <alignment horizontal="right" vertical="center" wrapText="1"/>
      <protection locked="0"/>
    </xf>
    <xf numFmtId="0" fontId="25" fillId="0" borderId="48" xfId="0" applyFont="1" applyBorder="1" applyAlignment="1" applyProtection="1">
      <alignment horizontal="center" vertical="top" wrapText="1"/>
      <protection locked="0"/>
    </xf>
    <xf numFmtId="0" fontId="33" fillId="0" borderId="47" xfId="0" applyFont="1" applyBorder="1" applyAlignment="1" applyProtection="1">
      <alignment horizontal="right" vertical="top" wrapText="1"/>
      <protection locked="0"/>
    </xf>
    <xf numFmtId="0" fontId="25" fillId="0" borderId="47" xfId="0" applyFont="1" applyBorder="1" applyAlignment="1" applyProtection="1">
      <alignment horizontal="center" vertical="top" wrapText="1"/>
      <protection locked="0"/>
    </xf>
    <xf numFmtId="164" fontId="25" fillId="0" borderId="47" xfId="0" applyNumberFormat="1" applyFont="1" applyBorder="1" applyAlignment="1" applyProtection="1">
      <alignment horizontal="right" vertical="top" wrapText="1"/>
      <protection locked="0"/>
    </xf>
    <xf numFmtId="165" fontId="25" fillId="0" borderId="0" xfId="0" applyNumberFormat="1" applyFont="1" applyAlignment="1" applyProtection="1">
      <alignment horizontal="left" vertical="center" wrapText="1"/>
      <protection locked="0"/>
    </xf>
    <xf numFmtId="164" fontId="25" fillId="0" borderId="0" xfId="0" applyNumberFormat="1" applyFont="1" applyAlignment="1" applyProtection="1">
      <alignment horizontal="right" vertical="top" wrapText="1"/>
      <protection locked="0"/>
    </xf>
    <xf numFmtId="164" fontId="25" fillId="0" borderId="0" xfId="0" applyNumberFormat="1" applyFont="1" applyAlignment="1" applyProtection="1">
      <alignment horizontal="center" vertical="top" wrapText="1"/>
      <protection locked="0"/>
    </xf>
    <xf numFmtId="164" fontId="31" fillId="5" borderId="66" xfId="0" applyNumberFormat="1" applyFont="1" applyFill="1" applyBorder="1" applyAlignment="1">
      <alignment horizontal="center" vertical="center" wrapText="1"/>
    </xf>
    <xf numFmtId="0" fontId="32" fillId="3" borderId="0" xfId="0" applyFont="1" applyFill="1" applyAlignment="1">
      <alignment horizontal="left" vertical="center" wrapText="1"/>
    </xf>
    <xf numFmtId="0" fontId="31" fillId="5" borderId="54" xfId="0" applyFont="1" applyFill="1" applyBorder="1" applyAlignment="1">
      <alignment horizontal="center" vertical="center" wrapText="1"/>
    </xf>
    <xf numFmtId="0" fontId="31" fillId="5" borderId="66" xfId="0" applyFont="1" applyFill="1" applyBorder="1" applyAlignment="1">
      <alignment horizontal="center" vertical="center" wrapText="1"/>
    </xf>
    <xf numFmtId="0" fontId="31" fillId="5" borderId="75" xfId="0" applyFont="1" applyFill="1" applyBorder="1" applyAlignment="1">
      <alignment horizontal="center" vertical="center" wrapText="1"/>
    </xf>
    <xf numFmtId="165" fontId="31" fillId="5" borderId="67" xfId="0" applyNumberFormat="1" applyFont="1" applyFill="1" applyBorder="1" applyAlignment="1">
      <alignment horizontal="center" vertical="center" wrapText="1"/>
    </xf>
    <xf numFmtId="0" fontId="27" fillId="2" borderId="55" xfId="0" applyFont="1" applyFill="1" applyBorder="1" applyAlignment="1">
      <alignment horizontal="left" vertical="center" wrapText="1"/>
    </xf>
    <xf numFmtId="9" fontId="27" fillId="2" borderId="50" xfId="4" applyFont="1" applyFill="1" applyBorder="1" applyAlignment="1" applyProtection="1">
      <alignment horizontal="right" vertical="center" wrapText="1"/>
    </xf>
    <xf numFmtId="10" fontId="27" fillId="2" borderId="50" xfId="4" applyNumberFormat="1" applyFont="1" applyFill="1" applyBorder="1" applyAlignment="1" applyProtection="1">
      <alignment horizontal="right" vertical="center" wrapText="1"/>
    </xf>
    <xf numFmtId="0" fontId="27" fillId="2" borderId="50" xfId="0" applyFont="1" applyFill="1" applyBorder="1" applyAlignment="1">
      <alignment horizontal="left" vertical="center" wrapText="1"/>
    </xf>
    <xf numFmtId="165" fontId="27" fillId="2" borderId="55" xfId="0" applyNumberFormat="1" applyFont="1" applyFill="1" applyBorder="1" applyAlignment="1">
      <alignment horizontal="center" vertical="center" wrapText="1"/>
    </xf>
    <xf numFmtId="10" fontId="27" fillId="2" borderId="50" xfId="4" applyNumberFormat="1" applyFont="1" applyFill="1" applyBorder="1" applyAlignment="1">
      <alignment horizontal="right" vertical="center" wrapText="1"/>
    </xf>
    <xf numFmtId="165" fontId="27" fillId="2" borderId="50" xfId="0" applyNumberFormat="1" applyFont="1" applyFill="1" applyBorder="1" applyAlignment="1">
      <alignment horizontal="center" vertical="center" wrapText="1"/>
    </xf>
    <xf numFmtId="165" fontId="27" fillId="2" borderId="51" xfId="0" applyNumberFormat="1" applyFont="1" applyFill="1" applyBorder="1" applyAlignment="1">
      <alignment horizontal="center" vertical="center" wrapText="1"/>
    </xf>
    <xf numFmtId="0" fontId="25" fillId="0" borderId="5" xfId="0" applyFont="1" applyBorder="1" applyAlignment="1" applyProtection="1">
      <alignment horizontal="left" vertical="center" wrapText="1"/>
      <protection locked="0"/>
    </xf>
    <xf numFmtId="165" fontId="25" fillId="2" borderId="6" xfId="0" applyNumberFormat="1" applyFont="1" applyFill="1" applyBorder="1" applyAlignment="1">
      <alignment horizontal="right" vertical="center" wrapText="1"/>
    </xf>
    <xf numFmtId="165" fontId="25" fillId="0" borderId="5" xfId="0" applyNumberFormat="1" applyFont="1" applyBorder="1" applyAlignment="1">
      <alignment horizontal="right" vertical="center" wrapText="1"/>
    </xf>
    <xf numFmtId="165" fontId="25" fillId="0" borderId="16" xfId="0" applyNumberFormat="1" applyFont="1" applyBorder="1" applyAlignment="1">
      <alignment horizontal="right" vertical="center" wrapText="1"/>
    </xf>
    <xf numFmtId="165" fontId="25" fillId="0" borderId="5" xfId="0" applyNumberFormat="1" applyFont="1" applyBorder="1" applyAlignment="1" applyProtection="1">
      <alignment horizontal="center" vertical="center" wrapText="1"/>
      <protection locked="0"/>
    </xf>
    <xf numFmtId="165" fontId="25" fillId="0" borderId="6" xfId="0" applyNumberFormat="1" applyFont="1" applyBorder="1" applyAlignment="1" applyProtection="1">
      <alignment horizontal="center" vertical="center" wrapText="1"/>
      <protection locked="0"/>
    </xf>
    <xf numFmtId="165" fontId="25" fillId="0" borderId="8" xfId="0" applyNumberFormat="1" applyFont="1" applyBorder="1" applyAlignment="1" applyProtection="1">
      <alignment horizontal="center" vertical="center" wrapText="1"/>
      <protection locked="0"/>
    </xf>
    <xf numFmtId="164" fontId="25" fillId="0" borderId="20" xfId="0" applyNumberFormat="1" applyFont="1" applyBorder="1" applyAlignment="1" applyProtection="1">
      <alignment horizontal="right" vertical="center" wrapText="1"/>
      <protection locked="0"/>
    </xf>
    <xf numFmtId="165" fontId="25" fillId="0" borderId="66" xfId="0" applyNumberFormat="1" applyFont="1" applyBorder="1" applyAlignment="1">
      <alignment horizontal="right" vertical="center" wrapText="1"/>
    </xf>
    <xf numFmtId="165" fontId="25" fillId="0" borderId="75" xfId="0" applyNumberFormat="1" applyFont="1" applyBorder="1" applyAlignment="1">
      <alignment horizontal="right" vertical="center" wrapText="1"/>
    </xf>
    <xf numFmtId="165" fontId="25" fillId="0" borderId="17" xfId="0" applyNumberFormat="1" applyFont="1" applyBorder="1" applyAlignment="1" applyProtection="1">
      <alignment horizontal="center" vertical="center" wrapText="1"/>
      <protection locked="0"/>
    </xf>
    <xf numFmtId="165" fontId="25" fillId="0" borderId="20" xfId="0" applyNumberFormat="1" applyFont="1" applyBorder="1" applyAlignment="1" applyProtection="1">
      <alignment horizontal="center" vertical="center" wrapText="1"/>
      <protection locked="0"/>
    </xf>
    <xf numFmtId="165" fontId="25" fillId="0" borderId="10" xfId="0" applyNumberFormat="1" applyFont="1" applyBorder="1" applyAlignment="1" applyProtection="1">
      <alignment horizontal="center" vertical="center" wrapText="1"/>
      <protection locked="0"/>
    </xf>
    <xf numFmtId="0" fontId="25" fillId="0" borderId="0" xfId="0" applyFont="1" applyAlignment="1" applyProtection="1">
      <alignment horizontal="left" vertical="top" wrapText="1"/>
      <protection locked="0"/>
    </xf>
    <xf numFmtId="9" fontId="25" fillId="0" borderId="0" xfId="4" applyFont="1" applyBorder="1" applyAlignment="1" applyProtection="1">
      <alignment horizontal="right" vertical="top" wrapText="1"/>
      <protection locked="0"/>
    </xf>
    <xf numFmtId="165" fontId="33" fillId="0" borderId="0" xfId="0" applyNumberFormat="1" applyFont="1" applyAlignment="1" applyProtection="1">
      <alignment horizontal="center" vertical="top" wrapText="1"/>
      <protection locked="0"/>
    </xf>
    <xf numFmtId="165" fontId="33" fillId="0" borderId="43" xfId="0" applyNumberFormat="1" applyFont="1" applyBorder="1" applyAlignment="1" applyProtection="1">
      <alignment horizontal="center" vertical="top" wrapText="1"/>
      <protection locked="0"/>
    </xf>
    <xf numFmtId="165" fontId="25" fillId="3" borderId="0" xfId="0" applyNumberFormat="1" applyFont="1" applyFill="1" applyAlignment="1" applyProtection="1">
      <alignment horizontal="center" vertical="center" wrapText="1"/>
      <protection locked="0"/>
    </xf>
    <xf numFmtId="0" fontId="30" fillId="2" borderId="38" xfId="0" applyFont="1" applyFill="1" applyBorder="1" applyAlignment="1">
      <alignment vertical="center" wrapText="1"/>
    </xf>
    <xf numFmtId="0" fontId="50" fillId="0" borderId="0" xfId="0" applyFont="1" applyAlignment="1">
      <alignment horizontal="center" vertical="top" wrapText="1"/>
    </xf>
    <xf numFmtId="0" fontId="50" fillId="0" borderId="0" xfId="0" applyFont="1" applyAlignment="1">
      <alignment horizontal="right" vertical="top" wrapText="1"/>
    </xf>
    <xf numFmtId="165" fontId="25" fillId="3" borderId="47" xfId="0" applyNumberFormat="1" applyFont="1" applyFill="1" applyBorder="1" applyAlignment="1" applyProtection="1">
      <alignment horizontal="right" vertical="center" wrapText="1"/>
      <protection locked="0"/>
    </xf>
    <xf numFmtId="165" fontId="25" fillId="3" borderId="0" xfId="0" applyNumberFormat="1" applyFont="1" applyFill="1" applyAlignment="1" applyProtection="1">
      <alignment horizontal="right" vertical="center" wrapText="1"/>
      <protection locked="0"/>
    </xf>
    <xf numFmtId="0" fontId="30" fillId="4" borderId="59" xfId="0" applyFont="1" applyFill="1" applyBorder="1" applyAlignment="1">
      <alignment horizontal="center" vertical="center" wrapText="1"/>
    </xf>
    <xf numFmtId="0" fontId="30" fillId="4" borderId="60" xfId="0" applyFont="1" applyFill="1" applyBorder="1" applyAlignment="1">
      <alignment horizontal="center" vertical="center" wrapText="1"/>
    </xf>
    <xf numFmtId="165" fontId="30" fillId="4" borderId="60" xfId="0" applyNumberFormat="1" applyFont="1" applyFill="1" applyBorder="1" applyAlignment="1">
      <alignment horizontal="center" vertical="center" wrapText="1"/>
    </xf>
    <xf numFmtId="165" fontId="30" fillId="4" borderId="61" xfId="0" applyNumberFormat="1" applyFont="1" applyFill="1" applyBorder="1" applyAlignment="1">
      <alignment horizontal="center" vertical="center" wrapText="1"/>
    </xf>
    <xf numFmtId="0" fontId="50" fillId="0" borderId="0" xfId="0" applyFont="1" applyAlignment="1" applyProtection="1">
      <alignment vertical="top" wrapText="1"/>
      <protection locked="0"/>
    </xf>
    <xf numFmtId="0" fontId="48" fillId="0" borderId="0" xfId="0" applyFont="1" applyAlignment="1">
      <alignment horizontal="left" vertical="center" wrapText="1"/>
    </xf>
    <xf numFmtId="165" fontId="25" fillId="0" borderId="0" xfId="0" applyNumberFormat="1" applyFont="1" applyAlignment="1">
      <alignment horizontal="right" vertical="top" wrapText="1"/>
    </xf>
    <xf numFmtId="9" fontId="25" fillId="0" borderId="0" xfId="4" applyFont="1" applyBorder="1" applyAlignment="1" applyProtection="1">
      <alignment vertical="top" wrapText="1"/>
    </xf>
    <xf numFmtId="9" fontId="31" fillId="5" borderId="64" xfId="4" applyFont="1" applyFill="1" applyBorder="1" applyAlignment="1" applyProtection="1">
      <alignment horizontal="center" vertical="center" wrapText="1"/>
    </xf>
    <xf numFmtId="9" fontId="31" fillId="5" borderId="18" xfId="4" applyFont="1" applyFill="1" applyBorder="1" applyAlignment="1" applyProtection="1">
      <alignment horizontal="center" vertical="center" wrapText="1"/>
    </xf>
    <xf numFmtId="164" fontId="31" fillId="5" borderId="43" xfId="0" applyNumberFormat="1" applyFont="1" applyFill="1" applyBorder="1" applyAlignment="1">
      <alignment horizontal="center" vertical="center" wrapText="1"/>
    </xf>
    <xf numFmtId="1" fontId="31" fillId="5" borderId="64" xfId="0" applyNumberFormat="1" applyFont="1" applyFill="1" applyBorder="1" applyAlignment="1">
      <alignment horizontal="center" vertical="center" wrapText="1"/>
    </xf>
    <xf numFmtId="0" fontId="33" fillId="0" borderId="13" xfId="0" applyFont="1" applyBorder="1" applyAlignment="1" applyProtection="1">
      <alignment vertical="center" wrapText="1"/>
      <protection locked="0"/>
    </xf>
    <xf numFmtId="0" fontId="27" fillId="2" borderId="55" xfId="0" applyFont="1" applyFill="1" applyBorder="1" applyAlignment="1" applyProtection="1">
      <alignment horizontal="left" vertical="center" wrapText="1"/>
      <protection locked="0"/>
    </xf>
    <xf numFmtId="164" fontId="27" fillId="2" borderId="50" xfId="1" applyNumberFormat="1" applyFont="1" applyFill="1" applyBorder="1" applyAlignment="1" applyProtection="1">
      <alignment horizontal="right" vertical="center" wrapText="1"/>
      <protection locked="0"/>
    </xf>
    <xf numFmtId="10" fontId="27" fillId="2" borderId="56" xfId="4" applyNumberFormat="1" applyFont="1" applyFill="1" applyBorder="1" applyAlignment="1" applyProtection="1">
      <alignment horizontal="right" vertical="center" wrapText="1"/>
      <protection locked="0"/>
    </xf>
    <xf numFmtId="164" fontId="27" fillId="2" borderId="56" xfId="4" applyNumberFormat="1" applyFont="1" applyFill="1" applyBorder="1" applyAlignment="1" applyProtection="1">
      <alignment horizontal="right" vertical="center" wrapText="1"/>
    </xf>
    <xf numFmtId="10" fontId="27" fillId="2" borderId="50" xfId="4" applyNumberFormat="1" applyFont="1" applyFill="1" applyBorder="1" applyAlignment="1" applyProtection="1">
      <alignment horizontal="right" vertical="center" wrapText="1"/>
      <protection locked="0"/>
    </xf>
    <xf numFmtId="164" fontId="27" fillId="2" borderId="51" xfId="0" applyNumberFormat="1" applyFont="1" applyFill="1" applyBorder="1" applyAlignment="1">
      <alignment horizontal="right" vertical="center" wrapText="1"/>
    </xf>
    <xf numFmtId="1" fontId="27" fillId="2" borderId="50" xfId="0" applyNumberFormat="1" applyFont="1" applyFill="1" applyBorder="1" applyAlignment="1" applyProtection="1">
      <alignment horizontal="left" vertical="center" wrapText="1"/>
      <protection locked="0"/>
    </xf>
    <xf numFmtId="165" fontId="27" fillId="2" borderId="49" xfId="0" applyNumberFormat="1" applyFont="1" applyFill="1" applyBorder="1" applyAlignment="1">
      <alignment horizontal="left" vertical="center" wrapText="1"/>
    </xf>
    <xf numFmtId="164" fontId="25" fillId="2" borderId="9" xfId="4" applyNumberFormat="1" applyFont="1" applyFill="1" applyBorder="1" applyAlignment="1" applyProtection="1">
      <alignment horizontal="right" vertical="center" wrapText="1"/>
    </xf>
    <xf numFmtId="164" fontId="25" fillId="0" borderId="9" xfId="0" applyNumberFormat="1" applyFont="1" applyBorder="1" applyAlignment="1">
      <alignment horizontal="right" vertical="center" wrapText="1"/>
    </xf>
    <xf numFmtId="10" fontId="25" fillId="3" borderId="3" xfId="4" applyNumberFormat="1" applyFont="1" applyFill="1" applyBorder="1" applyAlignment="1" applyProtection="1">
      <alignment horizontal="right" vertical="center" wrapText="1"/>
      <protection locked="0"/>
    </xf>
    <xf numFmtId="10" fontId="25" fillId="0" borderId="66" xfId="4" applyNumberFormat="1" applyFont="1" applyBorder="1" applyAlignment="1" applyProtection="1">
      <alignment horizontal="right" vertical="center" wrapText="1"/>
      <protection locked="0"/>
    </xf>
    <xf numFmtId="164" fontId="25" fillId="0" borderId="41" xfId="0" applyNumberFormat="1" applyFont="1" applyBorder="1" applyAlignment="1">
      <alignment horizontal="right" vertical="center" wrapText="1"/>
    </xf>
    <xf numFmtId="165" fontId="25" fillId="0" borderId="47" xfId="0" applyNumberFormat="1" applyFont="1" applyBorder="1" applyAlignment="1">
      <alignment horizontal="right" vertical="top" wrapText="1"/>
    </xf>
    <xf numFmtId="9" fontId="25" fillId="0" borderId="0" xfId="4" applyFont="1" applyBorder="1" applyAlignment="1" applyProtection="1">
      <alignment vertical="top" wrapText="1"/>
      <protection locked="0"/>
    </xf>
    <xf numFmtId="164" fontId="25" fillId="0" borderId="47" xfId="0" applyNumberFormat="1" applyFont="1" applyBorder="1" applyAlignment="1">
      <alignment horizontal="right" vertical="center" wrapText="1"/>
    </xf>
    <xf numFmtId="0" fontId="30" fillId="2" borderId="38" xfId="0" applyFont="1" applyFill="1" applyBorder="1" applyAlignment="1">
      <alignment horizontal="left" vertical="center" wrapText="1"/>
    </xf>
    <xf numFmtId="165" fontId="30" fillId="2" borderId="55" xfId="4" applyNumberFormat="1" applyFont="1" applyFill="1" applyBorder="1" applyAlignment="1">
      <alignment vertical="center" wrapText="1"/>
    </xf>
    <xf numFmtId="165" fontId="30" fillId="2" borderId="49" xfId="4" applyNumberFormat="1" applyFont="1" applyFill="1" applyBorder="1" applyAlignment="1">
      <alignment vertical="center" wrapText="1"/>
    </xf>
    <xf numFmtId="165" fontId="30" fillId="2" borderId="56" xfId="4" applyNumberFormat="1" applyFont="1" applyFill="1" applyBorder="1" applyAlignment="1">
      <alignment vertical="center" wrapText="1"/>
    </xf>
    <xf numFmtId="165" fontId="25" fillId="0" borderId="0" xfId="0" applyNumberFormat="1" applyFont="1" applyAlignment="1" applyProtection="1">
      <alignment horizontal="right" vertical="top" wrapText="1"/>
      <protection locked="0"/>
    </xf>
    <xf numFmtId="0" fontId="30" fillId="0" borderId="43" xfId="0" applyFont="1" applyBorder="1" applyAlignment="1">
      <alignment horizontal="left" vertical="center" wrapText="1"/>
    </xf>
    <xf numFmtId="0" fontId="30" fillId="4" borderId="41" xfId="0" applyFont="1" applyFill="1" applyBorder="1" applyAlignment="1">
      <alignment horizontal="left" vertical="center" wrapText="1"/>
    </xf>
    <xf numFmtId="9" fontId="25" fillId="0" borderId="0" xfId="4" applyFont="1" applyAlignment="1" applyProtection="1">
      <alignment vertical="top" wrapText="1"/>
      <protection locked="0"/>
    </xf>
    <xf numFmtId="164" fontId="27" fillId="2" borderId="64" xfId="0" applyNumberFormat="1" applyFont="1" applyFill="1" applyBorder="1" applyAlignment="1">
      <alignment horizontal="right" vertical="center" wrapText="1"/>
    </xf>
    <xf numFmtId="165" fontId="25" fillId="0" borderId="0" xfId="0" applyNumberFormat="1" applyFont="1" applyAlignment="1">
      <alignment horizontal="left" vertical="top" wrapText="1"/>
    </xf>
    <xf numFmtId="1" fontId="25" fillId="0" borderId="0" xfId="0" applyNumberFormat="1" applyFont="1" applyAlignment="1">
      <alignment horizontal="left" vertical="top" wrapText="1"/>
    </xf>
    <xf numFmtId="9" fontId="31" fillId="5" borderId="67" xfId="4" applyFont="1" applyFill="1" applyBorder="1" applyAlignment="1" applyProtection="1">
      <alignment horizontal="center" vertical="center" wrapText="1"/>
    </xf>
    <xf numFmtId="9" fontId="31" fillId="5" borderId="41" xfId="4" applyFont="1" applyFill="1" applyBorder="1" applyAlignment="1" applyProtection="1">
      <alignment horizontal="center" vertical="center" wrapText="1"/>
    </xf>
    <xf numFmtId="0" fontId="27" fillId="2" borderId="38" xfId="0" applyFont="1" applyFill="1" applyBorder="1" applyAlignment="1">
      <alignment horizontal="left" vertical="center" wrapText="1"/>
    </xf>
    <xf numFmtId="10" fontId="27" fillId="2" borderId="56" xfId="0" applyNumberFormat="1" applyFont="1" applyFill="1" applyBorder="1" applyAlignment="1">
      <alignment horizontal="right" vertical="center" wrapText="1"/>
    </xf>
    <xf numFmtId="10" fontId="27" fillId="2" borderId="51" xfId="0" applyNumberFormat="1" applyFont="1" applyFill="1" applyBorder="1" applyAlignment="1">
      <alignment horizontal="right" vertical="center" wrapText="1"/>
    </xf>
    <xf numFmtId="1" fontId="27" fillId="2" borderId="55" xfId="0" applyNumberFormat="1" applyFont="1" applyFill="1" applyBorder="1" applyAlignment="1">
      <alignment horizontal="left" vertical="center" wrapText="1"/>
    </xf>
    <xf numFmtId="0" fontId="25" fillId="3" borderId="5" xfId="0" applyFont="1" applyFill="1" applyBorder="1" applyAlignment="1" applyProtection="1">
      <alignment horizontal="left" vertical="center" wrapText="1"/>
      <protection locked="0"/>
    </xf>
    <xf numFmtId="164" fontId="25" fillId="3" borderId="6" xfId="0" applyNumberFormat="1" applyFont="1" applyFill="1" applyBorder="1" applyAlignment="1" applyProtection="1">
      <alignment horizontal="right" vertical="center" wrapText="1"/>
      <protection locked="0"/>
    </xf>
    <xf numFmtId="10" fontId="25" fillId="0" borderId="9" xfId="4" applyNumberFormat="1" applyFont="1" applyBorder="1" applyAlignment="1" applyProtection="1">
      <alignment horizontal="right" vertical="center" wrapText="1"/>
      <protection locked="0"/>
    </xf>
    <xf numFmtId="10" fontId="32" fillId="0" borderId="5" xfId="0" applyNumberFormat="1" applyFont="1" applyBorder="1" applyAlignment="1" applyProtection="1">
      <alignment horizontal="right" vertical="center" wrapText="1"/>
      <protection locked="0"/>
    </xf>
    <xf numFmtId="164" fontId="32" fillId="2" borderId="9" xfId="0" applyNumberFormat="1" applyFont="1" applyFill="1" applyBorder="1" applyAlignment="1">
      <alignment horizontal="right" vertical="center" wrapText="1"/>
    </xf>
    <xf numFmtId="0" fontId="25" fillId="3" borderId="4" xfId="0" applyFont="1" applyFill="1" applyBorder="1" applyAlignment="1" applyProtection="1">
      <alignment horizontal="left" vertical="center" wrapText="1"/>
      <protection locked="0"/>
    </xf>
    <xf numFmtId="164" fontId="25" fillId="3" borderId="1" xfId="0" applyNumberFormat="1" applyFont="1" applyFill="1" applyBorder="1" applyAlignment="1" applyProtection="1">
      <alignment horizontal="right" vertical="center" wrapText="1"/>
      <protection locked="0"/>
    </xf>
    <xf numFmtId="10" fontId="25" fillId="0" borderId="3" xfId="4" applyNumberFormat="1" applyFont="1" applyBorder="1" applyAlignment="1" applyProtection="1">
      <alignment horizontal="right" vertical="center" wrapText="1"/>
      <protection locked="0"/>
    </xf>
    <xf numFmtId="0" fontId="25" fillId="3" borderId="17" xfId="0" applyFont="1" applyFill="1" applyBorder="1" applyAlignment="1" applyProtection="1">
      <alignment horizontal="left" vertical="center" wrapText="1"/>
      <protection locked="0"/>
    </xf>
    <xf numFmtId="164" fontId="25" fillId="3" borderId="20" xfId="0" applyNumberFormat="1" applyFont="1" applyFill="1" applyBorder="1" applyAlignment="1" applyProtection="1">
      <alignment horizontal="right" vertical="center" wrapText="1"/>
      <protection locked="0"/>
    </xf>
    <xf numFmtId="10" fontId="25" fillId="0" borderId="11" xfId="4" applyNumberFormat="1" applyFont="1" applyBorder="1" applyAlignment="1" applyProtection="1">
      <alignment horizontal="right" vertical="center" wrapText="1"/>
      <protection locked="0"/>
    </xf>
    <xf numFmtId="10" fontId="32" fillId="0" borderId="20" xfId="0" applyNumberFormat="1" applyFont="1" applyBorder="1" applyAlignment="1" applyProtection="1">
      <alignment horizontal="right" vertical="center" wrapText="1"/>
      <protection locked="0"/>
    </xf>
    <xf numFmtId="164" fontId="25" fillId="3" borderId="0" xfId="0" applyNumberFormat="1" applyFont="1" applyFill="1" applyAlignment="1" applyProtection="1">
      <alignment horizontal="right" vertical="top" wrapText="1"/>
      <protection locked="0"/>
    </xf>
    <xf numFmtId="1" fontId="25" fillId="3" borderId="0" xfId="0" applyNumberFormat="1" applyFont="1" applyFill="1" applyAlignment="1" applyProtection="1">
      <alignment horizontal="left" vertical="top" wrapText="1"/>
      <protection locked="0"/>
    </xf>
    <xf numFmtId="10" fontId="27" fillId="0" borderId="0" xfId="0" applyNumberFormat="1" applyFont="1" applyAlignment="1">
      <alignment horizontal="left" vertical="top" wrapText="1"/>
    </xf>
    <xf numFmtId="0" fontId="30" fillId="2" borderId="36" xfId="0" applyFont="1" applyFill="1" applyBorder="1" applyAlignment="1">
      <alignment vertical="center" wrapText="1"/>
    </xf>
    <xf numFmtId="165" fontId="25" fillId="0" borderId="0" xfId="0" applyNumberFormat="1" applyFont="1" applyAlignment="1" applyProtection="1">
      <alignment horizontal="left" vertical="top" wrapText="1"/>
      <protection locked="0"/>
    </xf>
    <xf numFmtId="1" fontId="25" fillId="0" borderId="0" xfId="0" applyNumberFormat="1" applyFont="1" applyAlignment="1" applyProtection="1">
      <alignment horizontal="left" vertical="top" wrapText="1"/>
      <protection locked="0"/>
    </xf>
    <xf numFmtId="164" fontId="30" fillId="2" borderId="74" xfId="1" applyNumberFormat="1" applyFont="1" applyFill="1" applyBorder="1" applyAlignment="1">
      <alignment horizontal="right" vertical="center" wrapText="1"/>
    </xf>
    <xf numFmtId="164" fontId="30" fillId="2" borderId="18" xfId="1" applyNumberFormat="1" applyFont="1" applyFill="1" applyBorder="1" applyAlignment="1">
      <alignment horizontal="right" vertical="center" wrapText="1"/>
    </xf>
    <xf numFmtId="164" fontId="30" fillId="2" borderId="71" xfId="1" applyNumberFormat="1" applyFont="1" applyFill="1" applyBorder="1" applyAlignment="1">
      <alignment horizontal="right" vertical="center" wrapText="1"/>
    </xf>
    <xf numFmtId="9" fontId="31" fillId="5" borderId="18" xfId="4" applyFont="1" applyFill="1" applyBorder="1" applyAlignment="1">
      <alignment horizontal="center" vertical="center" wrapText="1"/>
    </xf>
    <xf numFmtId="0" fontId="34" fillId="0" borderId="0" xfId="0" applyFont="1" applyAlignment="1">
      <alignment horizontal="left" wrapText="1"/>
    </xf>
    <xf numFmtId="0" fontId="34" fillId="0" borderId="0" xfId="0" applyFont="1" applyAlignment="1" applyProtection="1">
      <alignment horizontal="right" vertical="top" wrapText="1"/>
      <protection locked="0"/>
    </xf>
    <xf numFmtId="0" fontId="34" fillId="0" borderId="0" xfId="0" applyFont="1" applyAlignment="1" applyProtection="1">
      <alignment wrapText="1"/>
      <protection locked="0"/>
    </xf>
    <xf numFmtId="0" fontId="25" fillId="0" borderId="0" xfId="0" applyFont="1" applyAlignment="1" applyProtection="1">
      <alignment wrapText="1"/>
      <protection locked="0"/>
    </xf>
    <xf numFmtId="0" fontId="25" fillId="3" borderId="0" xfId="0" applyFont="1" applyFill="1" applyAlignment="1">
      <alignment horizontal="left" vertical="center" wrapText="1"/>
    </xf>
    <xf numFmtId="0" fontId="30" fillId="0" borderId="0" xfId="0" applyFont="1" applyAlignment="1" applyProtection="1">
      <alignment horizontal="left" vertical="center" wrapText="1" indent="1"/>
      <protection locked="0"/>
    </xf>
    <xf numFmtId="0" fontId="51" fillId="0" borderId="0" xfId="0" applyFont="1" applyAlignment="1" applyProtection="1">
      <alignment vertical="center" wrapText="1"/>
      <protection locked="0"/>
    </xf>
    <xf numFmtId="0" fontId="31" fillId="0" borderId="21" xfId="0" applyFont="1" applyBorder="1" applyAlignment="1">
      <alignment horizontal="center" vertical="center" wrapText="1"/>
    </xf>
    <xf numFmtId="49" fontId="30" fillId="0" borderId="43" xfId="0" applyNumberFormat="1" applyFont="1" applyBorder="1" applyAlignment="1">
      <alignment horizontal="center" vertical="center" wrapText="1"/>
    </xf>
    <xf numFmtId="49" fontId="30" fillId="0" borderId="0" xfId="0" applyNumberFormat="1" applyFont="1" applyAlignment="1">
      <alignment horizontal="center" vertical="top" wrapText="1"/>
    </xf>
    <xf numFmtId="0" fontId="30" fillId="0" borderId="0" xfId="0" applyFont="1" applyAlignment="1">
      <alignment horizontal="left" wrapText="1"/>
    </xf>
    <xf numFmtId="49" fontId="30" fillId="0" borderId="0" xfId="0" applyNumberFormat="1" applyFont="1" applyAlignment="1">
      <alignment horizontal="left" vertical="top" wrapText="1"/>
    </xf>
    <xf numFmtId="49" fontId="30" fillId="0" borderId="0" xfId="0" applyNumberFormat="1" applyFont="1" applyAlignment="1" applyProtection="1">
      <alignment horizontal="center" vertical="top" wrapText="1"/>
      <protection locked="0"/>
    </xf>
    <xf numFmtId="0" fontId="31" fillId="5" borderId="43" xfId="0" applyFont="1" applyFill="1" applyBorder="1" applyAlignment="1">
      <alignment horizontal="center" vertical="center" wrapText="1"/>
    </xf>
    <xf numFmtId="0" fontId="31" fillId="5" borderId="18" xfId="0" applyFont="1" applyFill="1" applyBorder="1" applyAlignment="1">
      <alignment horizontal="right" vertical="center" wrapText="1"/>
    </xf>
    <xf numFmtId="0" fontId="31" fillId="5" borderId="67" xfId="0" applyFont="1" applyFill="1" applyBorder="1" applyAlignment="1">
      <alignment horizontal="right" vertical="center" wrapText="1"/>
    </xf>
    <xf numFmtId="49" fontId="31" fillId="5" borderId="18" xfId="0" applyNumberFormat="1" applyFont="1" applyFill="1" applyBorder="1" applyAlignment="1">
      <alignment horizontal="center" vertical="center" wrapText="1"/>
    </xf>
    <xf numFmtId="9" fontId="31" fillId="5" borderId="67" xfId="4" applyFont="1" applyFill="1" applyBorder="1" applyAlignment="1">
      <alignment horizontal="center" vertical="center" wrapText="1"/>
    </xf>
    <xf numFmtId="9" fontId="31" fillId="5" borderId="66" xfId="4" applyFont="1" applyFill="1" applyBorder="1" applyAlignment="1" applyProtection="1">
      <alignment horizontal="center" vertical="center" wrapText="1"/>
    </xf>
    <xf numFmtId="9" fontId="31" fillId="5" borderId="0" xfId="4" applyFont="1" applyFill="1" applyBorder="1" applyAlignment="1" applyProtection="1">
      <alignment horizontal="center" vertical="center" wrapText="1"/>
    </xf>
    <xf numFmtId="165" fontId="31" fillId="5" borderId="38" xfId="0" applyNumberFormat="1" applyFont="1" applyFill="1" applyBorder="1" applyAlignment="1">
      <alignment horizontal="center" vertical="center" wrapText="1"/>
    </xf>
    <xf numFmtId="0" fontId="37" fillId="2" borderId="55" xfId="0" applyFont="1" applyFill="1" applyBorder="1" applyAlignment="1">
      <alignment horizontal="left" vertical="center" wrapText="1"/>
    </xf>
    <xf numFmtId="164" fontId="37" fillId="2" borderId="50" xfId="0" applyNumberFormat="1" applyFont="1" applyFill="1" applyBorder="1" applyAlignment="1">
      <alignment horizontal="right" vertical="center" wrapText="1"/>
    </xf>
    <xf numFmtId="10" fontId="37" fillId="2" borderId="50" xfId="0" applyNumberFormat="1" applyFont="1" applyFill="1" applyBorder="1" applyAlignment="1">
      <alignment horizontal="right" vertical="center" wrapText="1"/>
    </xf>
    <xf numFmtId="164" fontId="37" fillId="2" borderId="50" xfId="4" applyNumberFormat="1" applyFont="1" applyFill="1" applyBorder="1" applyAlignment="1" applyProtection="1">
      <alignment horizontal="right" vertical="center" wrapText="1"/>
    </xf>
    <xf numFmtId="10" fontId="27" fillId="2" borderId="50" xfId="0" applyNumberFormat="1" applyFont="1" applyFill="1" applyBorder="1" applyAlignment="1">
      <alignment horizontal="right" vertical="center" wrapText="1"/>
    </xf>
    <xf numFmtId="0" fontId="29" fillId="2" borderId="63" xfId="0" applyFont="1" applyFill="1" applyBorder="1" applyAlignment="1" applyProtection="1">
      <alignment horizontal="left" vertical="center" wrapText="1"/>
      <protection locked="0"/>
    </xf>
    <xf numFmtId="164" fontId="29" fillId="0" borderId="5" xfId="1" applyNumberFormat="1" applyFont="1" applyFill="1" applyBorder="1" applyAlignment="1" applyProtection="1">
      <alignment horizontal="right" vertical="center" wrapText="1"/>
    </xf>
    <xf numFmtId="10" fontId="29" fillId="3" borderId="6" xfId="1" applyNumberFormat="1" applyFont="1" applyFill="1" applyBorder="1" applyAlignment="1" applyProtection="1">
      <alignment horizontal="right" vertical="center" wrapText="1"/>
      <protection locked="0"/>
    </xf>
    <xf numFmtId="164" fontId="29" fillId="2" borderId="1" xfId="4" applyNumberFormat="1" applyFont="1" applyFill="1" applyBorder="1" applyAlignment="1" applyProtection="1">
      <alignment horizontal="right" vertical="center" wrapText="1"/>
    </xf>
    <xf numFmtId="164" fontId="29" fillId="0" borderId="6" xfId="1" applyNumberFormat="1" applyFont="1" applyFill="1" applyBorder="1" applyAlignment="1" applyProtection="1">
      <alignment horizontal="right" vertical="center" wrapText="1"/>
      <protection locked="0"/>
    </xf>
    <xf numFmtId="10" fontId="32" fillId="2" borderId="66" xfId="4" applyNumberFormat="1" applyFont="1" applyFill="1" applyBorder="1" applyAlignment="1" applyProtection="1">
      <alignment horizontal="right" vertical="center" wrapText="1"/>
    </xf>
    <xf numFmtId="10" fontId="32" fillId="2" borderId="6" xfId="0" applyNumberFormat="1" applyFont="1" applyFill="1" applyBorder="1" applyAlignment="1">
      <alignment horizontal="right" vertical="center" wrapText="1"/>
    </xf>
    <xf numFmtId="165" fontId="25" fillId="3" borderId="9" xfId="0" applyNumberFormat="1" applyFont="1" applyFill="1" applyBorder="1" applyAlignment="1" applyProtection="1">
      <alignment horizontal="left" vertical="center" wrapText="1"/>
      <protection locked="0"/>
    </xf>
    <xf numFmtId="0" fontId="29" fillId="2" borderId="24" xfId="0" applyFont="1" applyFill="1" applyBorder="1" applyAlignment="1" applyProtection="1">
      <alignment horizontal="left" vertical="center" wrapText="1"/>
      <protection locked="0"/>
    </xf>
    <xf numFmtId="164" fontId="29" fillId="0" borderId="4" xfId="1" applyNumberFormat="1" applyFont="1" applyFill="1" applyBorder="1" applyAlignment="1" applyProtection="1">
      <alignment horizontal="right" vertical="center" wrapText="1"/>
    </xf>
    <xf numFmtId="10" fontId="29" fillId="3" borderId="1" xfId="1" applyNumberFormat="1" applyFont="1" applyFill="1" applyBorder="1" applyAlignment="1" applyProtection="1">
      <alignment horizontal="right" vertical="center" wrapText="1"/>
      <protection locked="0"/>
    </xf>
    <xf numFmtId="164" fontId="38" fillId="0" borderId="1" xfId="4" applyNumberFormat="1" applyFont="1" applyFill="1" applyBorder="1" applyAlignment="1" applyProtection="1">
      <alignment horizontal="right" vertical="center" wrapText="1"/>
      <protection locked="0"/>
    </xf>
    <xf numFmtId="10" fontId="32" fillId="2" borderId="1" xfId="4" applyNumberFormat="1" applyFont="1" applyFill="1" applyBorder="1" applyAlignment="1" applyProtection="1">
      <alignment horizontal="right" vertical="center" wrapText="1"/>
    </xf>
    <xf numFmtId="10" fontId="32" fillId="2" borderId="1" xfId="0" applyNumberFormat="1" applyFont="1" applyFill="1" applyBorder="1" applyAlignment="1">
      <alignment horizontal="right" vertical="center" wrapText="1"/>
    </xf>
    <xf numFmtId="0" fontId="29" fillId="2" borderId="29" xfId="0" applyFont="1" applyFill="1" applyBorder="1" applyAlignment="1" applyProtection="1">
      <alignment horizontal="left" vertical="center" wrapText="1"/>
      <protection locked="0"/>
    </xf>
    <xf numFmtId="164" fontId="29" fillId="0" borderId="53" xfId="1" applyNumberFormat="1" applyFont="1" applyFill="1" applyBorder="1" applyAlignment="1" applyProtection="1">
      <alignment horizontal="right" vertical="center" wrapText="1"/>
    </xf>
    <xf numFmtId="10" fontId="29" fillId="3" borderId="20" xfId="1" applyNumberFormat="1" applyFont="1" applyFill="1" applyBorder="1" applyAlignment="1" applyProtection="1">
      <alignment horizontal="right" vertical="center" wrapText="1"/>
      <protection locked="0"/>
    </xf>
    <xf numFmtId="164" fontId="29" fillId="2" borderId="20" xfId="4" applyNumberFormat="1" applyFont="1" applyFill="1" applyBorder="1" applyAlignment="1" applyProtection="1">
      <alignment horizontal="right" vertical="center" wrapText="1"/>
    </xf>
    <xf numFmtId="164" fontId="38" fillId="0" borderId="33" xfId="4" applyNumberFormat="1" applyFont="1" applyFill="1" applyBorder="1" applyAlignment="1" applyProtection="1">
      <alignment horizontal="right" vertical="center" wrapText="1"/>
      <protection locked="0"/>
    </xf>
    <xf numFmtId="0" fontId="29" fillId="0" borderId="0" xfId="0" applyFont="1" applyAlignment="1" applyProtection="1">
      <alignment horizontal="center" wrapText="1"/>
      <protection locked="0"/>
    </xf>
    <xf numFmtId="165" fontId="29" fillId="0" borderId="0" xfId="1" applyNumberFormat="1" applyFont="1" applyFill="1" applyBorder="1" applyAlignment="1" applyProtection="1">
      <alignment horizontal="center" wrapText="1"/>
      <protection locked="0"/>
    </xf>
    <xf numFmtId="10" fontId="29" fillId="0" borderId="51" xfId="1" applyNumberFormat="1" applyFont="1" applyFill="1" applyBorder="1" applyAlignment="1" applyProtection="1">
      <alignment horizontal="center" wrapText="1"/>
      <protection locked="0"/>
    </xf>
    <xf numFmtId="164" fontId="30" fillId="0" borderId="51" xfId="1" applyNumberFormat="1" applyFont="1" applyFill="1" applyBorder="1" applyAlignment="1" applyProtection="1">
      <alignment horizontal="right" wrapText="1"/>
    </xf>
    <xf numFmtId="164" fontId="38" fillId="0" borderId="0" xfId="4" applyNumberFormat="1" applyFont="1" applyFill="1" applyBorder="1" applyAlignment="1" applyProtection="1">
      <alignment horizontal="right" wrapText="1"/>
      <protection locked="0"/>
    </xf>
    <xf numFmtId="165" fontId="29" fillId="0" borderId="47" xfId="1" applyNumberFormat="1" applyFont="1" applyFill="1" applyBorder="1" applyAlignment="1" applyProtection="1">
      <alignment horizontal="left" wrapText="1"/>
      <protection locked="0"/>
    </xf>
    <xf numFmtId="0" fontId="25" fillId="0" borderId="47" xfId="0" applyFont="1" applyBorder="1" applyAlignment="1" applyProtection="1">
      <alignment wrapText="1"/>
      <protection locked="0"/>
    </xf>
    <xf numFmtId="0" fontId="25" fillId="0" borderId="51" xfId="0" applyFont="1" applyBorder="1" applyAlignment="1" applyProtection="1">
      <alignment wrapText="1"/>
      <protection locked="0"/>
    </xf>
    <xf numFmtId="165" fontId="30" fillId="2" borderId="50" xfId="1" applyNumberFormat="1" applyFont="1" applyFill="1" applyBorder="1" applyAlignment="1" applyProtection="1">
      <alignment horizontal="right" vertical="center" wrapText="1"/>
    </xf>
    <xf numFmtId="165" fontId="30" fillId="2" borderId="51" xfId="1" applyNumberFormat="1" applyFont="1" applyFill="1" applyBorder="1" applyAlignment="1">
      <alignment horizontal="right" vertical="center" wrapText="1"/>
    </xf>
    <xf numFmtId="0" fontId="30" fillId="0" borderId="0" xfId="0" applyFont="1" applyAlignment="1" applyProtection="1">
      <alignment horizontal="right" wrapText="1"/>
      <protection locked="0"/>
    </xf>
    <xf numFmtId="165" fontId="30" fillId="0" borderId="0" xfId="1" applyNumberFormat="1" applyFont="1" applyFill="1" applyBorder="1" applyAlignment="1" applyProtection="1">
      <alignment horizontal="center" wrapText="1"/>
    </xf>
    <xf numFmtId="165" fontId="30" fillId="0" borderId="0" xfId="1" applyNumberFormat="1" applyFont="1" applyFill="1" applyBorder="1" applyAlignment="1" applyProtection="1">
      <alignment horizontal="left" wrapText="1"/>
    </xf>
    <xf numFmtId="165" fontId="30" fillId="0" borderId="0" xfId="1" applyNumberFormat="1" applyFont="1" applyFill="1" applyBorder="1" applyAlignment="1" applyProtection="1">
      <alignment horizontal="left" wrapText="1"/>
      <protection locked="0"/>
    </xf>
    <xf numFmtId="0" fontId="25" fillId="0" borderId="0" xfId="0" applyFont="1" applyAlignment="1" applyProtection="1">
      <alignment horizontal="center" wrapText="1"/>
      <protection locked="0"/>
    </xf>
    <xf numFmtId="0" fontId="25" fillId="0" borderId="0" xfId="0" applyFont="1" applyAlignment="1" applyProtection="1">
      <alignment horizontal="left" wrapText="1"/>
      <protection locked="0"/>
    </xf>
    <xf numFmtId="0" fontId="34" fillId="0" borderId="0" xfId="0" applyFont="1" applyAlignment="1">
      <alignment vertical="top" wrapText="1"/>
    </xf>
    <xf numFmtId="0" fontId="48" fillId="0" borderId="13" xfId="0" applyFont="1" applyBorder="1" applyAlignment="1">
      <alignment horizontal="left" vertical="center" wrapText="1"/>
    </xf>
    <xf numFmtId="0" fontId="31" fillId="5" borderId="68" xfId="0" applyFont="1" applyFill="1" applyBorder="1" applyAlignment="1">
      <alignment horizontal="center" vertical="center" wrapText="1"/>
    </xf>
    <xf numFmtId="1" fontId="31" fillId="5" borderId="66" xfId="0" applyNumberFormat="1" applyFont="1" applyFill="1" applyBorder="1" applyAlignment="1">
      <alignment horizontal="center" vertical="center" wrapText="1"/>
    </xf>
    <xf numFmtId="1" fontId="31" fillId="5" borderId="41" xfId="0" applyNumberFormat="1" applyFont="1" applyFill="1" applyBorder="1" applyAlignment="1">
      <alignment horizontal="center" vertical="center" wrapText="1"/>
    </xf>
    <xf numFmtId="0" fontId="31" fillId="5" borderId="9" xfId="0" applyFont="1" applyFill="1" applyBorder="1" applyAlignment="1">
      <alignment horizontal="center" vertical="center" wrapText="1"/>
    </xf>
    <xf numFmtId="1" fontId="26" fillId="2" borderId="3" xfId="0" applyNumberFormat="1" applyFont="1" applyFill="1" applyBorder="1" applyAlignment="1">
      <alignment horizontal="left" vertical="center" wrapText="1"/>
    </xf>
    <xf numFmtId="1" fontId="27" fillId="2" borderId="1" xfId="0" applyNumberFormat="1" applyFont="1" applyFill="1" applyBorder="1" applyAlignment="1">
      <alignment horizontal="left" vertical="center" wrapText="1"/>
    </xf>
    <xf numFmtId="1" fontId="27" fillId="2" borderId="10" xfId="0" applyNumberFormat="1" applyFont="1" applyFill="1" applyBorder="1" applyAlignment="1">
      <alignment horizontal="center" vertical="center" wrapText="1"/>
    </xf>
    <xf numFmtId="1" fontId="27" fillId="2" borderId="1" xfId="0" applyNumberFormat="1" applyFont="1" applyFill="1" applyBorder="1" applyAlignment="1">
      <alignment horizontal="center" vertical="center" wrapText="1"/>
    </xf>
    <xf numFmtId="1" fontId="27" fillId="2" borderId="64" xfId="0" applyNumberFormat="1" applyFont="1" applyFill="1" applyBorder="1" applyAlignment="1">
      <alignment horizontal="left" vertical="center" wrapText="1"/>
    </xf>
    <xf numFmtId="1" fontId="27" fillId="2" borderId="18" xfId="0" applyNumberFormat="1" applyFont="1" applyFill="1" applyBorder="1" applyAlignment="1">
      <alignment horizontal="center" vertical="center" wrapText="1"/>
    </xf>
    <xf numFmtId="1" fontId="25" fillId="0" borderId="6" xfId="0" applyNumberFormat="1" applyFont="1" applyBorder="1" applyAlignment="1" applyProtection="1">
      <alignment horizontal="left" vertical="center" wrapText="1"/>
      <protection locked="0"/>
    </xf>
    <xf numFmtId="1" fontId="25" fillId="0" borderId="1" xfId="0" applyNumberFormat="1" applyFont="1" applyBorder="1" applyAlignment="1" applyProtection="1">
      <alignment horizontal="left" vertical="center" wrapText="1"/>
      <protection locked="0"/>
    </xf>
    <xf numFmtId="0" fontId="25" fillId="0" borderId="19" xfId="0" applyFont="1" applyBorder="1" applyAlignment="1" applyProtection="1">
      <alignment horizontal="left" vertical="center" wrapText="1"/>
      <protection locked="0"/>
    </xf>
    <xf numFmtId="1" fontId="25" fillId="0" borderId="20" xfId="0" applyNumberFormat="1" applyFont="1" applyBorder="1" applyAlignment="1" applyProtection="1">
      <alignment horizontal="left" vertical="center" wrapText="1"/>
      <protection locked="0"/>
    </xf>
    <xf numFmtId="1" fontId="25" fillId="0" borderId="20" xfId="0" applyNumberFormat="1" applyFont="1" applyBorder="1" applyAlignment="1" applyProtection="1">
      <alignment horizontal="center" vertical="center" wrapText="1"/>
      <protection locked="0"/>
    </xf>
    <xf numFmtId="164" fontId="33" fillId="2" borderId="6" xfId="0" applyNumberFormat="1" applyFont="1" applyFill="1" applyBorder="1" applyAlignment="1">
      <alignment horizontal="right" vertical="center" wrapText="1"/>
    </xf>
    <xf numFmtId="164" fontId="33" fillId="2" borderId="16" xfId="0" applyNumberFormat="1" applyFont="1" applyFill="1" applyBorder="1" applyAlignment="1">
      <alignment horizontal="right" vertical="center" wrapText="1"/>
    </xf>
    <xf numFmtId="164" fontId="33" fillId="2" borderId="14" xfId="0" applyNumberFormat="1" applyFont="1" applyFill="1" applyBorder="1" applyAlignment="1">
      <alignment horizontal="right" vertical="center" wrapText="1"/>
    </xf>
    <xf numFmtId="1" fontId="30" fillId="0" borderId="36" xfId="0" applyNumberFormat="1" applyFont="1" applyBorder="1" applyAlignment="1">
      <alignment horizontal="right" vertical="top" wrapText="1"/>
    </xf>
    <xf numFmtId="1" fontId="30" fillId="0" borderId="51" xfId="0" applyNumberFormat="1" applyFont="1" applyBorder="1" applyAlignment="1">
      <alignment horizontal="right" vertical="top" wrapText="1"/>
    </xf>
    <xf numFmtId="165" fontId="33" fillId="0" borderId="0" xfId="0" applyNumberFormat="1" applyFont="1" applyAlignment="1">
      <alignment vertical="top" wrapText="1"/>
    </xf>
    <xf numFmtId="0" fontId="30" fillId="2" borderId="48" xfId="0" applyFont="1" applyFill="1" applyBorder="1" applyAlignment="1">
      <alignment horizontal="center" vertical="center" wrapText="1"/>
    </xf>
    <xf numFmtId="0" fontId="30" fillId="2" borderId="36" xfId="0" applyFont="1" applyFill="1" applyBorder="1" applyAlignment="1">
      <alignment horizontal="center" vertical="center" wrapText="1"/>
    </xf>
    <xf numFmtId="0" fontId="30" fillId="2" borderId="56" xfId="0" applyFont="1" applyFill="1" applyBorder="1" applyAlignment="1">
      <alignment horizontal="center" vertical="center" wrapText="1"/>
    </xf>
    <xf numFmtId="0" fontId="30" fillId="2" borderId="49" xfId="0" applyFont="1" applyFill="1" applyBorder="1" applyAlignment="1">
      <alignment horizontal="center" vertical="center" wrapText="1"/>
    </xf>
    <xf numFmtId="1" fontId="30" fillId="2" borderId="42" xfId="0" applyNumberFormat="1" applyFont="1" applyFill="1" applyBorder="1" applyAlignment="1">
      <alignment horizontal="right" vertical="center" wrapText="1"/>
    </xf>
    <xf numFmtId="164" fontId="29" fillId="2" borderId="45" xfId="1" applyNumberFormat="1" applyFont="1" applyFill="1" applyBorder="1" applyAlignment="1">
      <alignment horizontal="right" vertical="top" wrapText="1"/>
    </xf>
    <xf numFmtId="164" fontId="29" fillId="2" borderId="47" xfId="1" applyNumberFormat="1" applyFont="1" applyFill="1" applyBorder="1" applyAlignment="1">
      <alignment horizontal="right" vertical="top" wrapText="1"/>
    </xf>
    <xf numFmtId="164" fontId="29" fillId="2" borderId="73" xfId="1" applyNumberFormat="1" applyFont="1" applyFill="1" applyBorder="1" applyAlignment="1">
      <alignment horizontal="right" vertical="top" wrapText="1"/>
    </xf>
    <xf numFmtId="164" fontId="30" fillId="2" borderId="27" xfId="1" applyNumberFormat="1" applyFont="1" applyFill="1" applyBorder="1" applyAlignment="1">
      <alignment vertical="top" wrapText="1"/>
    </xf>
    <xf numFmtId="1" fontId="30" fillId="2" borderId="35" xfId="0" applyNumberFormat="1" applyFont="1" applyFill="1" applyBorder="1" applyAlignment="1">
      <alignment horizontal="right" vertical="center" wrapText="1"/>
    </xf>
    <xf numFmtId="164" fontId="29" fillId="2" borderId="4" xfId="1" applyNumberFormat="1" applyFont="1" applyFill="1" applyBorder="1" applyAlignment="1">
      <alignment horizontal="right" vertical="top" wrapText="1"/>
    </xf>
    <xf numFmtId="164" fontId="29" fillId="2" borderId="69" xfId="1" applyNumberFormat="1" applyFont="1" applyFill="1" applyBorder="1" applyAlignment="1">
      <alignment horizontal="right" vertical="top" wrapText="1"/>
    </xf>
    <xf numFmtId="164" fontId="30" fillId="2" borderId="7" xfId="1" applyNumberFormat="1" applyFont="1" applyFill="1" applyBorder="1" applyAlignment="1">
      <alignment vertical="top" wrapText="1"/>
    </xf>
    <xf numFmtId="1" fontId="30" fillId="2" borderId="3" xfId="0" applyNumberFormat="1" applyFont="1" applyFill="1" applyBorder="1" applyAlignment="1">
      <alignment horizontal="right" vertical="center" wrapText="1"/>
    </xf>
    <xf numFmtId="164" fontId="29" fillId="2" borderId="31" xfId="1" applyNumberFormat="1" applyFont="1" applyFill="1" applyBorder="1" applyAlignment="1">
      <alignment horizontal="right" vertical="top" wrapText="1"/>
    </xf>
    <xf numFmtId="164" fontId="29" fillId="2" borderId="1" xfId="1" applyNumberFormat="1" applyFont="1" applyFill="1" applyBorder="1" applyAlignment="1">
      <alignment horizontal="right" vertical="top" wrapText="1"/>
    </xf>
    <xf numFmtId="1" fontId="30" fillId="2" borderId="69" xfId="0" applyNumberFormat="1" applyFont="1" applyFill="1" applyBorder="1" applyAlignment="1">
      <alignment horizontal="right" vertical="center" wrapText="1"/>
    </xf>
    <xf numFmtId="164" fontId="30" fillId="2" borderId="24" xfId="1" applyNumberFormat="1" applyFont="1" applyFill="1" applyBorder="1" applyAlignment="1">
      <alignment vertical="top" wrapText="1"/>
    </xf>
    <xf numFmtId="1" fontId="30" fillId="2" borderId="77" xfId="0" applyNumberFormat="1" applyFont="1" applyFill="1" applyBorder="1" applyAlignment="1">
      <alignment horizontal="right" vertical="center" wrapText="1"/>
    </xf>
    <xf numFmtId="164" fontId="29" fillId="2" borderId="54" xfId="1" applyNumberFormat="1" applyFont="1" applyFill="1" applyBorder="1" applyAlignment="1">
      <alignment horizontal="right" vertical="top" wrapText="1"/>
    </xf>
    <xf numFmtId="164" fontId="29" fillId="2" borderId="75" xfId="1" applyNumberFormat="1" applyFont="1" applyFill="1" applyBorder="1" applyAlignment="1">
      <alignment horizontal="right" vertical="top" wrapText="1"/>
    </xf>
    <xf numFmtId="164" fontId="29" fillId="2" borderId="15" xfId="1" applyNumberFormat="1" applyFont="1" applyFill="1" applyBorder="1" applyAlignment="1">
      <alignment horizontal="right" vertical="top" wrapText="1"/>
    </xf>
    <xf numFmtId="164" fontId="29" fillId="2" borderId="53" xfId="1" applyNumberFormat="1" applyFont="1" applyFill="1" applyBorder="1" applyAlignment="1">
      <alignment horizontal="right" vertical="top" wrapText="1"/>
    </xf>
    <xf numFmtId="164" fontId="29" fillId="2" borderId="14" xfId="1" applyNumberFormat="1" applyFont="1" applyFill="1" applyBorder="1" applyAlignment="1">
      <alignment horizontal="right" vertical="top" wrapText="1"/>
    </xf>
    <xf numFmtId="164" fontId="30" fillId="2" borderId="10" xfId="1" applyNumberFormat="1" applyFont="1" applyFill="1" applyBorder="1" applyAlignment="1">
      <alignment vertical="top" wrapText="1"/>
    </xf>
    <xf numFmtId="1" fontId="30" fillId="2" borderId="39" xfId="0" applyNumberFormat="1" applyFont="1" applyFill="1" applyBorder="1" applyAlignment="1">
      <alignment horizontal="right" vertical="top" wrapText="1"/>
    </xf>
    <xf numFmtId="164" fontId="30" fillId="2" borderId="21" xfId="1" applyNumberFormat="1" applyFont="1" applyFill="1" applyBorder="1" applyAlignment="1">
      <alignment horizontal="right" vertical="top" wrapText="1"/>
    </xf>
    <xf numFmtId="164" fontId="30" fillId="2" borderId="64" xfId="1" applyNumberFormat="1" applyFont="1" applyFill="1" applyBorder="1" applyAlignment="1">
      <alignment horizontal="right" vertical="top" wrapText="1"/>
    </xf>
    <xf numFmtId="164" fontId="30" fillId="2" borderId="49" xfId="1" applyNumberFormat="1" applyFont="1" applyFill="1" applyBorder="1" applyAlignment="1">
      <alignment horizontal="right" vertical="top" wrapText="1"/>
    </xf>
    <xf numFmtId="164" fontId="30" fillId="6" borderId="52" xfId="1" applyNumberFormat="1" applyFont="1" applyFill="1" applyBorder="1" applyAlignment="1">
      <alignment vertical="top" wrapText="1"/>
    </xf>
    <xf numFmtId="1" fontId="30" fillId="0" borderId="0" xfId="0" applyNumberFormat="1" applyFont="1" applyAlignment="1">
      <alignment horizontal="right" vertical="top" wrapText="1"/>
    </xf>
    <xf numFmtId="165" fontId="30" fillId="0" borderId="0" xfId="0" applyNumberFormat="1" applyFont="1" applyAlignment="1">
      <alignment vertical="top" wrapText="1"/>
    </xf>
    <xf numFmtId="1" fontId="25" fillId="0" borderId="0" xfId="0" applyNumberFormat="1" applyFont="1" applyAlignment="1" applyProtection="1">
      <alignment horizontal="center" vertical="top" wrapText="1"/>
      <protection locked="0"/>
    </xf>
    <xf numFmtId="0" fontId="48" fillId="0" borderId="48" xfId="0" applyFont="1" applyBorder="1" applyAlignment="1">
      <alignment horizontal="left" vertical="center" wrapText="1"/>
    </xf>
    <xf numFmtId="0" fontId="25" fillId="0" borderId="47" xfId="0" applyFont="1" applyBorder="1" applyAlignment="1">
      <alignment horizontal="left" vertical="center" wrapText="1"/>
    </xf>
    <xf numFmtId="0" fontId="45" fillId="4" borderId="36" xfId="0" applyFont="1" applyFill="1" applyBorder="1" applyAlignment="1">
      <alignment horizontal="center" vertical="center" wrapText="1"/>
    </xf>
    <xf numFmtId="1" fontId="30" fillId="2" borderId="59" xfId="0" applyNumberFormat="1" applyFont="1" applyFill="1" applyBorder="1" applyAlignment="1">
      <alignment horizontal="left" vertical="top" wrapText="1"/>
    </xf>
    <xf numFmtId="1" fontId="30" fillId="2" borderId="15" xfId="0" applyNumberFormat="1" applyFont="1" applyFill="1" applyBorder="1" applyAlignment="1">
      <alignment horizontal="left" vertical="top" wrapText="1"/>
    </xf>
    <xf numFmtId="1" fontId="30" fillId="0" borderId="0" xfId="0" applyNumberFormat="1" applyFont="1" applyAlignment="1">
      <alignment horizontal="left" vertical="top" wrapText="1"/>
    </xf>
    <xf numFmtId="1" fontId="30" fillId="0" borderId="0" xfId="0" applyNumberFormat="1" applyFont="1" applyAlignment="1" applyProtection="1">
      <alignment horizontal="center" vertical="center" wrapText="1"/>
      <protection locked="0"/>
    </xf>
    <xf numFmtId="165" fontId="25" fillId="3" borderId="2" xfId="0" applyNumberFormat="1" applyFont="1" applyFill="1" applyBorder="1" applyAlignment="1">
      <alignment horizontal="center" vertical="center" wrapText="1"/>
    </xf>
    <xf numFmtId="165" fontId="25" fillId="3" borderId="19" xfId="0" applyNumberFormat="1" applyFont="1" applyFill="1" applyBorder="1" applyAlignment="1">
      <alignment horizontal="center" vertical="center" wrapText="1"/>
    </xf>
    <xf numFmtId="165" fontId="25" fillId="3" borderId="15" xfId="0" applyNumberFormat="1" applyFont="1" applyFill="1" applyBorder="1" applyAlignment="1">
      <alignment horizontal="center" vertical="center" wrapText="1"/>
    </xf>
    <xf numFmtId="165" fontId="25" fillId="0" borderId="47" xfId="0" applyNumberFormat="1" applyFont="1" applyBorder="1" applyAlignment="1">
      <alignment horizontal="center" vertical="center" wrapText="1"/>
    </xf>
    <xf numFmtId="165" fontId="31" fillId="5" borderId="54" xfId="0" applyNumberFormat="1" applyFont="1" applyFill="1" applyBorder="1" applyAlignment="1">
      <alignment horizontal="center" vertical="center" wrapText="1"/>
    </xf>
    <xf numFmtId="165" fontId="25" fillId="0" borderId="12" xfId="0" applyNumberFormat="1" applyFont="1" applyBorder="1" applyAlignment="1">
      <alignment horizontal="center" vertical="center" wrapText="1"/>
    </xf>
    <xf numFmtId="165" fontId="25" fillId="0" borderId="6" xfId="0" applyNumberFormat="1" applyFont="1" applyBorder="1" applyAlignment="1">
      <alignment horizontal="center" vertical="center" wrapText="1"/>
    </xf>
    <xf numFmtId="165" fontId="25" fillId="0" borderId="9" xfId="0" applyNumberFormat="1" applyFont="1" applyBorder="1" applyAlignment="1">
      <alignment horizontal="center" vertical="center" wrapText="1"/>
    </xf>
    <xf numFmtId="165" fontId="25" fillId="0" borderId="16" xfId="0" applyNumberFormat="1" applyFont="1" applyBorder="1" applyAlignment="1">
      <alignment horizontal="left" vertical="center" wrapText="1"/>
    </xf>
    <xf numFmtId="165" fontId="30" fillId="2" borderId="55" xfId="0" applyNumberFormat="1" applyFont="1" applyFill="1" applyBorder="1" applyAlignment="1">
      <alignment horizontal="center" vertical="center" wrapText="1"/>
    </xf>
    <xf numFmtId="10" fontId="30" fillId="2" borderId="56" xfId="4" applyNumberFormat="1" applyFont="1" applyFill="1" applyBorder="1" applyAlignment="1" applyProtection="1">
      <alignment vertical="center" wrapText="1"/>
    </xf>
    <xf numFmtId="10" fontId="30" fillId="2" borderId="51" xfId="4" applyNumberFormat="1" applyFont="1" applyFill="1" applyBorder="1" applyAlignment="1" applyProtection="1">
      <alignment vertical="center" wrapText="1"/>
    </xf>
    <xf numFmtId="164" fontId="32" fillId="0" borderId="9" xfId="0" applyNumberFormat="1" applyFont="1" applyBorder="1" applyAlignment="1">
      <alignment horizontal="right" vertical="center" wrapText="1"/>
    </xf>
    <xf numFmtId="165" fontId="27" fillId="2" borderId="68" xfId="0" applyNumberFormat="1" applyFont="1" applyFill="1" applyBorder="1" applyAlignment="1">
      <alignment horizontal="center" vertical="center" wrapText="1"/>
    </xf>
    <xf numFmtId="165" fontId="25" fillId="0" borderId="45" xfId="0" applyNumberFormat="1" applyFont="1" applyBorder="1" applyAlignment="1" applyProtection="1">
      <alignment horizontal="center" vertical="center" wrapText="1"/>
      <protection locked="0"/>
    </xf>
    <xf numFmtId="165" fontId="25" fillId="3" borderId="2" xfId="0" applyNumberFormat="1" applyFont="1" applyFill="1" applyBorder="1" applyAlignment="1" applyProtection="1">
      <alignment horizontal="center" vertical="center" wrapText="1"/>
      <protection locked="0"/>
    </xf>
    <xf numFmtId="165" fontId="25" fillId="3" borderId="19" xfId="0" applyNumberFormat="1" applyFont="1" applyFill="1" applyBorder="1" applyAlignment="1" applyProtection="1">
      <alignment horizontal="center" vertical="center" wrapText="1"/>
      <protection locked="0"/>
    </xf>
    <xf numFmtId="165" fontId="30" fillId="2" borderId="64" xfId="0" applyNumberFormat="1" applyFont="1" applyFill="1" applyBorder="1" applyAlignment="1">
      <alignment horizontal="right" vertical="center" wrapText="1"/>
    </xf>
    <xf numFmtId="10" fontId="30" fillId="2" borderId="56" xfId="4" applyNumberFormat="1" applyFont="1" applyFill="1" applyBorder="1" applyAlignment="1">
      <alignment vertical="center" wrapText="1"/>
    </xf>
    <xf numFmtId="0" fontId="25" fillId="3" borderId="51" xfId="0" applyFont="1" applyFill="1" applyBorder="1" applyAlignment="1" applyProtection="1">
      <alignment vertical="top" wrapText="1"/>
      <protection locked="0"/>
    </xf>
    <xf numFmtId="164" fontId="32" fillId="0" borderId="20" xfId="0" applyNumberFormat="1" applyFont="1" applyBorder="1" applyAlignment="1">
      <alignment horizontal="right" vertical="center" wrapText="1"/>
    </xf>
    <xf numFmtId="165" fontId="30" fillId="2" borderId="43" xfId="0" applyNumberFormat="1" applyFont="1" applyFill="1" applyBorder="1" applyAlignment="1">
      <alignment horizontal="right" vertical="center" wrapText="1"/>
    </xf>
    <xf numFmtId="0" fontId="25" fillId="3" borderId="43" xfId="0" applyFont="1" applyFill="1" applyBorder="1" applyAlignment="1" applyProtection="1">
      <alignment vertical="top" wrapText="1"/>
      <protection locked="0"/>
    </xf>
    <xf numFmtId="165" fontId="27" fillId="2" borderId="38" xfId="0" applyNumberFormat="1" applyFont="1" applyFill="1" applyBorder="1" applyAlignment="1">
      <alignment horizontal="center" vertical="center" wrapText="1"/>
    </xf>
    <xf numFmtId="165" fontId="27" fillId="2" borderId="55" xfId="0" applyNumberFormat="1" applyFont="1" applyFill="1" applyBorder="1" applyAlignment="1">
      <alignment horizontal="right" vertical="center" wrapText="1"/>
    </xf>
    <xf numFmtId="165" fontId="27" fillId="2" borderId="56" xfId="0" applyNumberFormat="1" applyFont="1" applyFill="1" applyBorder="1" applyAlignment="1">
      <alignment horizontal="center" vertical="center" wrapText="1"/>
    </xf>
    <xf numFmtId="165" fontId="27" fillId="2" borderId="53" xfId="0" applyNumberFormat="1" applyFont="1" applyFill="1" applyBorder="1" applyAlignment="1" applyProtection="1">
      <alignment horizontal="center" vertical="center" wrapText="1"/>
      <protection locked="0"/>
    </xf>
    <xf numFmtId="9" fontId="31" fillId="5" borderId="71" xfId="4" applyFont="1" applyFill="1" applyBorder="1" applyAlignment="1" applyProtection="1">
      <alignment horizontal="center" vertical="center" wrapText="1"/>
    </xf>
    <xf numFmtId="1" fontId="27" fillId="2" borderId="49" xfId="0" applyNumberFormat="1" applyFont="1" applyFill="1" applyBorder="1" applyAlignment="1">
      <alignment horizontal="left" vertical="center" wrapText="1"/>
    </xf>
    <xf numFmtId="164" fontId="27" fillId="2" borderId="67" xfId="0" applyNumberFormat="1" applyFont="1" applyFill="1" applyBorder="1" applyAlignment="1">
      <alignment horizontal="right" vertical="center" wrapText="1"/>
    </xf>
    <xf numFmtId="1" fontId="27" fillId="2" borderId="49" xfId="0" applyNumberFormat="1" applyFont="1" applyFill="1" applyBorder="1" applyAlignment="1" applyProtection="1">
      <alignment horizontal="left" vertical="center" wrapText="1"/>
      <protection locked="0"/>
    </xf>
    <xf numFmtId="164" fontId="25" fillId="0" borderId="16" xfId="0" applyNumberFormat="1" applyFont="1" applyBorder="1" applyAlignment="1">
      <alignment horizontal="right" vertical="center" wrapText="1"/>
    </xf>
    <xf numFmtId="164" fontId="25" fillId="0" borderId="75" xfId="0" applyNumberFormat="1" applyFont="1" applyBorder="1" applyAlignment="1">
      <alignment horizontal="right" vertical="center" wrapText="1"/>
    </xf>
    <xf numFmtId="166" fontId="27" fillId="2" borderId="49" xfId="4" applyNumberFormat="1" applyFont="1" applyFill="1" applyBorder="1" applyAlignment="1" applyProtection="1">
      <alignment horizontal="left" vertical="center" wrapText="1"/>
    </xf>
    <xf numFmtId="164" fontId="32" fillId="2" borderId="16" xfId="0" applyNumberFormat="1" applyFont="1" applyFill="1" applyBorder="1" applyAlignment="1">
      <alignment horizontal="right" vertical="center" wrapText="1"/>
    </xf>
    <xf numFmtId="164" fontId="32" fillId="2" borderId="71" xfId="0" applyNumberFormat="1" applyFont="1" applyFill="1" applyBorder="1" applyAlignment="1">
      <alignment horizontal="right" vertical="center" wrapText="1"/>
    </xf>
    <xf numFmtId="0" fontId="25" fillId="0" borderId="47" xfId="0" applyFont="1" applyBorder="1" applyAlignment="1" applyProtection="1">
      <alignment vertical="top" wrapText="1"/>
      <protection locked="0"/>
    </xf>
    <xf numFmtId="0" fontId="25" fillId="0" borderId="47" xfId="0" applyFont="1" applyBorder="1" applyAlignment="1">
      <alignment vertical="top" wrapText="1"/>
    </xf>
    <xf numFmtId="0" fontId="30" fillId="4" borderId="32" xfId="0" applyFont="1" applyFill="1" applyBorder="1" applyAlignment="1">
      <alignment vertical="center" wrapText="1"/>
    </xf>
    <xf numFmtId="0" fontId="30" fillId="4" borderId="78" xfId="0" applyFont="1" applyFill="1" applyBorder="1" applyAlignment="1">
      <alignment horizontal="left" vertical="center" wrapText="1"/>
    </xf>
    <xf numFmtId="0" fontId="30" fillId="0" borderId="43" xfId="0" applyFont="1" applyBorder="1" applyAlignment="1">
      <alignment horizontal="center" vertical="center" wrapText="1"/>
    </xf>
    <xf numFmtId="0" fontId="30" fillId="4" borderId="48" xfId="0" applyFont="1" applyFill="1" applyBorder="1" applyAlignment="1">
      <alignment horizontal="left" vertical="center" wrapText="1"/>
    </xf>
    <xf numFmtId="0" fontId="30" fillId="4" borderId="36" xfId="0" applyFont="1" applyFill="1" applyBorder="1" applyAlignment="1">
      <alignment horizontal="left" vertical="center" wrapText="1"/>
    </xf>
    <xf numFmtId="165" fontId="30" fillId="2" borderId="79" xfId="0" applyNumberFormat="1" applyFont="1" applyFill="1" applyBorder="1" applyAlignment="1">
      <alignment horizontal="right" vertical="center" wrapText="1"/>
    </xf>
    <xf numFmtId="49" fontId="28" fillId="0" borderId="0" xfId="0" applyNumberFormat="1" applyFont="1" applyAlignment="1">
      <alignment vertical="center" wrapText="1"/>
    </xf>
    <xf numFmtId="0" fontId="25" fillId="0" borderId="41" xfId="0" applyFont="1" applyBorder="1" applyAlignment="1">
      <alignment vertical="center" wrapText="1"/>
    </xf>
    <xf numFmtId="0" fontId="28" fillId="3" borderId="0" xfId="0" applyFont="1" applyFill="1" applyAlignment="1">
      <alignment vertical="center" wrapText="1"/>
    </xf>
    <xf numFmtId="0" fontId="32" fillId="3" borderId="0" xfId="0" applyFont="1" applyFill="1" applyAlignment="1">
      <alignment vertical="center" wrapText="1"/>
    </xf>
    <xf numFmtId="165" fontId="31" fillId="5" borderId="68" xfId="0" applyNumberFormat="1" applyFont="1" applyFill="1" applyBorder="1" applyAlignment="1">
      <alignment horizontal="center" vertical="center" wrapText="1"/>
    </xf>
    <xf numFmtId="0" fontId="25" fillId="0" borderId="0" xfId="0" applyFont="1" applyAlignment="1">
      <alignment vertical="top"/>
    </xf>
    <xf numFmtId="0" fontId="48" fillId="3" borderId="0" xfId="0" applyFont="1" applyFill="1" applyAlignment="1">
      <alignment vertical="center" wrapText="1"/>
    </xf>
    <xf numFmtId="165" fontId="25" fillId="0" borderId="47" xfId="0" applyNumberFormat="1" applyFont="1" applyBorder="1" applyAlignment="1" applyProtection="1">
      <alignment horizontal="right" vertical="center" wrapText="1"/>
      <protection locked="0"/>
    </xf>
    <xf numFmtId="10" fontId="25" fillId="0" borderId="0" xfId="4" applyNumberFormat="1" applyFont="1" applyBorder="1" applyAlignment="1" applyProtection="1">
      <alignment horizontal="right" vertical="center" wrapText="1"/>
      <protection locked="0"/>
    </xf>
    <xf numFmtId="0" fontId="28" fillId="0" borderId="0" xfId="0" applyFont="1" applyAlignment="1">
      <alignment vertical="center" wrapText="1"/>
    </xf>
    <xf numFmtId="0" fontId="49" fillId="0" borderId="0" xfId="0" applyFont="1" applyAlignment="1">
      <alignment vertical="center" wrapText="1"/>
    </xf>
    <xf numFmtId="164" fontId="25" fillId="0" borderId="0" xfId="0" applyNumberFormat="1" applyFont="1" applyAlignment="1">
      <alignment horizontal="right" vertical="center" wrapText="1"/>
    </xf>
    <xf numFmtId="0" fontId="25" fillId="0" borderId="10" xfId="0" applyFont="1" applyBorder="1" applyAlignment="1" applyProtection="1">
      <alignment vertical="top" wrapText="1"/>
      <protection locked="0"/>
    </xf>
    <xf numFmtId="165" fontId="31" fillId="5" borderId="36" xfId="0" applyNumberFormat="1" applyFont="1" applyFill="1" applyBorder="1" applyAlignment="1">
      <alignment horizontal="center" vertical="center" wrapText="1"/>
    </xf>
    <xf numFmtId="165" fontId="30" fillId="2" borderId="51" xfId="4" applyNumberFormat="1" applyFont="1" applyFill="1" applyBorder="1" applyAlignment="1">
      <alignment vertical="center" wrapText="1"/>
    </xf>
    <xf numFmtId="165" fontId="30" fillId="2" borderId="50" xfId="4" applyNumberFormat="1" applyFont="1" applyFill="1" applyBorder="1" applyAlignment="1">
      <alignment vertical="center" wrapText="1"/>
    </xf>
    <xf numFmtId="164" fontId="27" fillId="2" borderId="64" xfId="0" applyNumberFormat="1" applyFont="1" applyFill="1" applyBorder="1" applyAlignment="1">
      <alignment horizontal="left" vertical="center" wrapText="1"/>
    </xf>
    <xf numFmtId="49" fontId="28" fillId="0" borderId="10" xfId="0" applyNumberFormat="1" applyFont="1" applyBorder="1" applyAlignment="1">
      <alignment vertical="center" wrapText="1"/>
    </xf>
    <xf numFmtId="49" fontId="28" fillId="0" borderId="0" xfId="0" applyNumberFormat="1" applyFont="1" applyAlignment="1">
      <alignment vertical="center"/>
    </xf>
    <xf numFmtId="165" fontId="30" fillId="2" borderId="50" xfId="1" applyNumberFormat="1" applyFont="1" applyFill="1" applyBorder="1" applyAlignment="1">
      <alignment horizontal="right" vertical="center" wrapText="1"/>
    </xf>
    <xf numFmtId="0" fontId="25" fillId="0" borderId="13" xfId="0" applyFont="1" applyBorder="1" applyAlignment="1">
      <alignment vertical="center" wrapText="1"/>
    </xf>
    <xf numFmtId="165" fontId="25" fillId="3" borderId="40" xfId="0" applyNumberFormat="1" applyFont="1" applyFill="1" applyBorder="1" applyAlignment="1">
      <alignment horizontal="left" vertical="center" wrapText="1"/>
    </xf>
    <xf numFmtId="165" fontId="30" fillId="2" borderId="56" xfId="0" applyNumberFormat="1" applyFont="1" applyFill="1" applyBorder="1" applyAlignment="1">
      <alignment horizontal="center" vertical="center" wrapText="1"/>
    </xf>
    <xf numFmtId="164" fontId="31" fillId="5" borderId="64" xfId="0" applyNumberFormat="1" applyFont="1" applyFill="1" applyBorder="1" applyAlignment="1">
      <alignment horizontal="center" vertical="center" wrapText="1"/>
    </xf>
    <xf numFmtId="164" fontId="31" fillId="5" borderId="22" xfId="0" applyNumberFormat="1" applyFont="1" applyFill="1" applyBorder="1" applyAlignment="1">
      <alignment horizontal="center" vertical="center" wrapText="1"/>
    </xf>
    <xf numFmtId="165" fontId="25" fillId="0" borderId="73" xfId="0" applyNumberFormat="1" applyFont="1" applyBorder="1" applyAlignment="1" applyProtection="1">
      <alignment horizontal="left" vertical="center" wrapText="1"/>
      <protection locked="0"/>
    </xf>
    <xf numFmtId="0" fontId="48" fillId="0" borderId="0" xfId="0" applyFont="1" applyAlignment="1">
      <alignment vertical="center" wrapText="1"/>
    </xf>
    <xf numFmtId="165" fontId="30" fillId="2" borderId="56" xfId="1" applyNumberFormat="1" applyFont="1" applyFill="1" applyBorder="1" applyAlignment="1">
      <alignment horizontal="right" vertical="center" wrapText="1"/>
    </xf>
    <xf numFmtId="164" fontId="0" fillId="0" borderId="5" xfId="0" applyNumberFormat="1" applyBorder="1" applyAlignment="1">
      <alignment horizontal="right" vertical="center" wrapText="1"/>
    </xf>
    <xf numFmtId="10" fontId="30" fillId="2" borderId="51" xfId="4" applyNumberFormat="1" applyFont="1" applyFill="1" applyBorder="1" applyAlignment="1">
      <alignment vertical="center" wrapText="1"/>
    </xf>
    <xf numFmtId="164" fontId="25" fillId="0" borderId="4" xfId="0" applyNumberFormat="1" applyFont="1" applyBorder="1" applyAlignment="1" applyProtection="1">
      <alignment horizontal="right" vertical="center" wrapText="1"/>
      <protection locked="0"/>
    </xf>
    <xf numFmtId="164" fontId="25" fillId="0" borderId="17" xfId="0" applyNumberFormat="1" applyFont="1" applyBorder="1" applyAlignment="1" applyProtection="1">
      <alignment horizontal="right" vertical="center" wrapText="1"/>
      <protection locked="0"/>
    </xf>
    <xf numFmtId="164" fontId="25" fillId="0" borderId="43" xfId="1" applyNumberFormat="1" applyFont="1" applyFill="1" applyBorder="1" applyAlignment="1" applyProtection="1">
      <alignment horizontal="right" vertical="center" wrapText="1"/>
      <protection locked="0"/>
    </xf>
    <xf numFmtId="165" fontId="25" fillId="0" borderId="13" xfId="0" applyNumberFormat="1" applyFont="1" applyBorder="1" applyAlignment="1">
      <alignment horizontal="center" vertical="center" wrapText="1"/>
    </xf>
    <xf numFmtId="0" fontId="33" fillId="3" borderId="13" xfId="0" applyFont="1" applyFill="1" applyBorder="1" applyAlignment="1">
      <alignment vertical="top" wrapText="1"/>
    </xf>
    <xf numFmtId="9" fontId="27" fillId="2" borderId="41" xfId="0" applyNumberFormat="1" applyFont="1" applyFill="1" applyBorder="1" applyAlignment="1">
      <alignment horizontal="right" vertical="center" wrapText="1"/>
    </xf>
    <xf numFmtId="10" fontId="27" fillId="2" borderId="41" xfId="0" applyNumberFormat="1" applyFont="1" applyFill="1" applyBorder="1" applyAlignment="1">
      <alignment horizontal="right" vertical="center" wrapText="1"/>
    </xf>
    <xf numFmtId="165" fontId="27" fillId="2" borderId="41" xfId="0" applyNumberFormat="1" applyFont="1" applyFill="1" applyBorder="1" applyAlignment="1">
      <alignment horizontal="right" vertical="center" wrapText="1"/>
    </xf>
    <xf numFmtId="0" fontId="27" fillId="2" borderId="41" xfId="0" applyFont="1" applyFill="1" applyBorder="1" applyAlignment="1">
      <alignment horizontal="left" vertical="center" wrapText="1"/>
    </xf>
    <xf numFmtId="0" fontId="27" fillId="2" borderId="75" xfId="0" applyFont="1" applyFill="1" applyBorder="1" applyAlignment="1">
      <alignment horizontal="left" vertical="center" wrapText="1"/>
    </xf>
    <xf numFmtId="165" fontId="27" fillId="2" borderId="5" xfId="0" applyNumberFormat="1" applyFont="1" applyFill="1" applyBorder="1" applyAlignment="1">
      <alignment horizontal="center" vertical="center" wrapText="1"/>
    </xf>
    <xf numFmtId="165" fontId="27" fillId="2" borderId="6" xfId="0" applyNumberFormat="1" applyFont="1" applyFill="1" applyBorder="1" applyAlignment="1">
      <alignment horizontal="right" vertical="center" wrapText="1"/>
    </xf>
    <xf numFmtId="164" fontId="31" fillId="5" borderId="71" xfId="0" applyNumberFormat="1" applyFont="1" applyFill="1" applyBorder="1" applyAlignment="1">
      <alignment horizontal="center" vertical="center" wrapText="1"/>
    </xf>
    <xf numFmtId="0" fontId="27" fillId="2" borderId="0" xfId="0" applyFont="1" applyFill="1" applyAlignment="1">
      <alignment horizontal="left" vertical="center" wrapText="1"/>
    </xf>
    <xf numFmtId="1" fontId="27" fillId="2" borderId="41" xfId="0" applyNumberFormat="1" applyFont="1" applyFill="1" applyBorder="1" applyAlignment="1">
      <alignment horizontal="right" vertical="center" wrapText="1"/>
    </xf>
    <xf numFmtId="164" fontId="32" fillId="2" borderId="33" xfId="0" applyNumberFormat="1" applyFont="1" applyFill="1" applyBorder="1" applyAlignment="1">
      <alignment horizontal="right" vertical="center" wrapText="1"/>
    </xf>
    <xf numFmtId="164" fontId="32" fillId="0" borderId="40" xfId="0" applyNumberFormat="1" applyFont="1" applyBorder="1" applyAlignment="1">
      <alignment horizontal="right" vertical="center" wrapText="1"/>
    </xf>
    <xf numFmtId="164" fontId="32" fillId="0" borderId="14" xfId="0" applyNumberFormat="1" applyFont="1" applyBorder="1" applyAlignment="1">
      <alignment horizontal="right" vertical="center" wrapText="1"/>
    </xf>
    <xf numFmtId="164" fontId="0" fillId="0" borderId="33" xfId="0" applyNumberFormat="1" applyBorder="1" applyAlignment="1">
      <alignment horizontal="right" vertical="center" wrapText="1"/>
    </xf>
    <xf numFmtId="0" fontId="25" fillId="0" borderId="13" xfId="0" applyFont="1" applyBorder="1" applyAlignment="1" applyProtection="1">
      <alignment wrapText="1"/>
      <protection locked="0"/>
    </xf>
    <xf numFmtId="165" fontId="30" fillId="2" borderId="39" xfId="0" applyNumberFormat="1" applyFont="1" applyFill="1" applyBorder="1" applyAlignment="1">
      <alignment vertical="center" wrapText="1"/>
    </xf>
    <xf numFmtId="169" fontId="30" fillId="2" borderId="15" xfId="4" applyNumberFormat="1" applyFont="1" applyFill="1" applyBorder="1" applyAlignment="1" applyProtection="1">
      <alignment vertical="center" wrapText="1"/>
    </xf>
    <xf numFmtId="165" fontId="30" fillId="2" borderId="63" xfId="0" applyNumberFormat="1" applyFont="1" applyFill="1" applyBorder="1" applyAlignment="1">
      <alignment vertical="center" wrapText="1"/>
    </xf>
    <xf numFmtId="169" fontId="30" fillId="2" borderId="45" xfId="0" applyNumberFormat="1" applyFont="1" applyFill="1" applyBorder="1" applyAlignment="1">
      <alignment vertical="center" wrapText="1"/>
    </xf>
    <xf numFmtId="0" fontId="25" fillId="0" borderId="0" xfId="0" applyFont="1" applyAlignment="1">
      <alignment horizontal="right" vertical="center" wrapText="1"/>
    </xf>
    <xf numFmtId="0" fontId="25" fillId="3" borderId="13" xfId="0" applyFont="1" applyFill="1" applyBorder="1" applyAlignment="1" applyProtection="1">
      <alignment vertical="top" wrapText="1"/>
      <protection locked="0"/>
    </xf>
    <xf numFmtId="164" fontId="0" fillId="0" borderId="28" xfId="0" applyNumberFormat="1" applyBorder="1" applyAlignment="1">
      <alignment horizontal="right" vertical="center" wrapText="1"/>
    </xf>
    <xf numFmtId="10" fontId="32" fillId="2" borderId="20" xfId="4" applyNumberFormat="1" applyFont="1" applyFill="1" applyBorder="1" applyAlignment="1" applyProtection="1">
      <alignment horizontal="right" vertical="center" wrapText="1"/>
    </xf>
    <xf numFmtId="165" fontId="29" fillId="0" borderId="51" xfId="1" applyNumberFormat="1" applyFont="1" applyFill="1" applyBorder="1" applyAlignment="1" applyProtection="1">
      <alignment horizontal="left" wrapText="1"/>
      <protection locked="0"/>
    </xf>
    <xf numFmtId="49" fontId="34" fillId="0" borderId="0" xfId="0" applyNumberFormat="1" applyFont="1" applyAlignment="1" applyProtection="1">
      <alignment horizontal="left" vertical="top" wrapText="1"/>
      <protection locked="0"/>
    </xf>
    <xf numFmtId="49" fontId="14" fillId="0" borderId="0" xfId="0" applyNumberFormat="1" applyFont="1" applyAlignment="1">
      <alignment horizontal="center" vertical="center" wrapText="1"/>
    </xf>
    <xf numFmtId="0" fontId="17" fillId="5" borderId="51" xfId="0" applyFont="1" applyFill="1" applyBorder="1" applyAlignment="1">
      <alignment horizontal="center" vertical="center" wrapText="1"/>
    </xf>
    <xf numFmtId="165" fontId="8" fillId="0" borderId="8" xfId="0" applyNumberFormat="1" applyFont="1" applyBorder="1" applyAlignment="1" applyProtection="1">
      <alignment horizontal="left" vertical="center" wrapText="1"/>
      <protection locked="0"/>
    </xf>
    <xf numFmtId="165" fontId="8" fillId="0" borderId="30" xfId="0" applyNumberFormat="1" applyFont="1" applyBorder="1" applyAlignment="1" applyProtection="1">
      <alignment horizontal="left" vertical="center" wrapText="1"/>
      <protection locked="0"/>
    </xf>
    <xf numFmtId="49" fontId="42" fillId="0" borderId="0" xfId="0" applyNumberFormat="1" applyFont="1" applyAlignment="1">
      <alignment horizontal="center" vertical="center" wrapText="1"/>
    </xf>
    <xf numFmtId="165" fontId="29" fillId="0" borderId="7" xfId="0" applyNumberFormat="1" applyFont="1" applyBorder="1" applyAlignment="1" applyProtection="1">
      <alignment horizontal="center" vertical="center" wrapText="1"/>
      <protection locked="0"/>
    </xf>
    <xf numFmtId="165" fontId="29" fillId="0" borderId="24" xfId="0" applyNumberFormat="1" applyFont="1" applyBorder="1" applyAlignment="1" applyProtection="1">
      <alignment horizontal="center" vertical="center" wrapText="1"/>
      <protection locked="0"/>
    </xf>
    <xf numFmtId="0" fontId="30" fillId="5" borderId="51" xfId="0" applyFont="1" applyFill="1" applyBorder="1" applyAlignment="1">
      <alignment horizontal="center" vertical="center" wrapText="1"/>
    </xf>
    <xf numFmtId="165" fontId="30" fillId="0" borderId="0" xfId="0" applyNumberFormat="1" applyFont="1" applyAlignment="1">
      <alignment horizontal="center" vertical="center" wrapText="1"/>
    </xf>
    <xf numFmtId="0" fontId="30" fillId="2" borderId="36" xfId="0" applyFont="1" applyFill="1" applyBorder="1" applyAlignment="1">
      <alignment horizontal="left" vertical="center" wrapText="1"/>
    </xf>
    <xf numFmtId="0" fontId="28" fillId="3" borderId="0" xfId="0" applyFont="1" applyFill="1" applyAlignment="1">
      <alignment horizontal="center" vertical="center" wrapText="1"/>
    </xf>
    <xf numFmtId="49" fontId="34" fillId="0" borderId="0" xfId="0" applyNumberFormat="1" applyFont="1" applyAlignment="1">
      <alignment horizontal="left" vertical="top" wrapText="1"/>
    </xf>
    <xf numFmtId="0" fontId="30" fillId="5" borderId="36" xfId="0" applyFont="1" applyFill="1" applyBorder="1" applyAlignment="1">
      <alignment horizontal="center" vertical="center" wrapText="1"/>
    </xf>
    <xf numFmtId="0" fontId="3" fillId="0" borderId="48" xfId="0" applyFont="1" applyBorder="1" applyAlignment="1" applyProtection="1">
      <alignment vertical="top" wrapText="1"/>
      <protection locked="0"/>
    </xf>
    <xf numFmtId="0" fontId="3" fillId="0" borderId="47" xfId="0" applyFont="1" applyBorder="1" applyAlignment="1" applyProtection="1">
      <alignment vertical="top" wrapText="1"/>
      <protection locked="0"/>
    </xf>
    <xf numFmtId="0" fontId="3" fillId="0" borderId="44" xfId="0" applyFont="1" applyBorder="1" applyAlignment="1" applyProtection="1">
      <alignment vertical="top" wrapText="1"/>
      <protection locked="0"/>
    </xf>
    <xf numFmtId="0" fontId="3" fillId="0" borderId="21" xfId="0" applyFont="1" applyBorder="1" applyAlignment="1" applyProtection="1">
      <alignment vertical="top" wrapText="1"/>
      <protection locked="0"/>
    </xf>
    <xf numFmtId="0" fontId="3" fillId="0" borderId="43" xfId="0" applyFont="1" applyBorder="1" applyAlignment="1" applyProtection="1">
      <alignment vertical="top" wrapText="1"/>
      <protection locked="0"/>
    </xf>
    <xf numFmtId="0" fontId="3" fillId="0" borderId="22" xfId="0" applyFont="1" applyBorder="1" applyAlignment="1" applyProtection="1">
      <alignment vertical="top" wrapText="1"/>
      <protection locked="0"/>
    </xf>
    <xf numFmtId="165" fontId="8" fillId="0" borderId="7" xfId="0" applyNumberFormat="1" applyFont="1" applyBorder="1" applyAlignment="1" applyProtection="1">
      <alignment horizontal="left" vertical="center" wrapText="1"/>
      <protection locked="0"/>
    </xf>
    <xf numFmtId="165" fontId="8" fillId="0" borderId="24" xfId="0" applyNumberFormat="1" applyFont="1" applyBorder="1" applyAlignment="1" applyProtection="1">
      <alignment horizontal="left" vertical="center" wrapText="1"/>
      <protection locked="0"/>
    </xf>
    <xf numFmtId="0" fontId="6" fillId="0" borderId="31" xfId="0" applyFont="1" applyBorder="1" applyAlignment="1">
      <alignment horizontal="left" vertical="center" wrapText="1"/>
    </xf>
    <xf numFmtId="0" fontId="6" fillId="0" borderId="7" xfId="0" applyFont="1" applyBorder="1" applyAlignment="1">
      <alignment horizontal="left" vertical="center" wrapText="1"/>
    </xf>
    <xf numFmtId="0" fontId="6" fillId="0" borderId="24" xfId="0" applyFont="1" applyBorder="1" applyAlignment="1">
      <alignment horizontal="left" vertical="center" wrapText="1"/>
    </xf>
    <xf numFmtId="0" fontId="6" fillId="0" borderId="26"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0" xfId="0" applyFont="1" applyAlignment="1">
      <alignment horizontal="center" vertical="center" wrapText="1"/>
    </xf>
    <xf numFmtId="0" fontId="6" fillId="0" borderId="27"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7" xfId="0" applyFont="1" applyBorder="1" applyAlignment="1">
      <alignment horizontal="center" vertical="center" wrapText="1"/>
    </xf>
    <xf numFmtId="165" fontId="8" fillId="0" borderId="28" xfId="0" applyNumberFormat="1" applyFont="1" applyBorder="1" applyAlignment="1" applyProtection="1">
      <alignment horizontal="left" vertical="center" wrapText="1"/>
      <protection locked="0"/>
    </xf>
    <xf numFmtId="165" fontId="8" fillId="0" borderId="29" xfId="0" applyNumberFormat="1" applyFont="1" applyBorder="1" applyAlignment="1" applyProtection="1">
      <alignment horizontal="left" vertical="center" wrapText="1"/>
      <protection locked="0"/>
    </xf>
    <xf numFmtId="165" fontId="6" fillId="4" borderId="36" xfId="0" applyNumberFormat="1" applyFont="1" applyFill="1" applyBorder="1" applyAlignment="1">
      <alignment horizontal="right" vertical="center" wrapText="1"/>
    </xf>
    <xf numFmtId="165" fontId="6" fillId="4" borderId="51" xfId="0" applyNumberFormat="1" applyFont="1" applyFill="1" applyBorder="1" applyAlignment="1">
      <alignment horizontal="right" vertical="center" wrapText="1"/>
    </xf>
    <xf numFmtId="165" fontId="6" fillId="4" borderId="52" xfId="0" applyNumberFormat="1" applyFont="1" applyFill="1" applyBorder="1" applyAlignment="1">
      <alignment horizontal="right" vertical="center" wrapText="1"/>
    </xf>
    <xf numFmtId="49" fontId="14" fillId="0" borderId="0" xfId="0" applyNumberFormat="1" applyFont="1" applyAlignment="1">
      <alignment horizontal="center" vertical="center" wrapText="1"/>
    </xf>
    <xf numFmtId="0" fontId="12" fillId="4" borderId="48" xfId="0" applyFont="1" applyFill="1" applyBorder="1" applyAlignment="1">
      <alignment horizontal="center" vertical="center" wrapText="1"/>
    </xf>
    <xf numFmtId="0" fontId="12" fillId="4" borderId="47" xfId="0" applyFont="1" applyFill="1" applyBorder="1" applyAlignment="1">
      <alignment horizontal="center" vertical="center" wrapText="1"/>
    </xf>
    <xf numFmtId="0" fontId="12" fillId="4" borderId="44" xfId="0" applyFont="1" applyFill="1" applyBorder="1" applyAlignment="1">
      <alignment horizontal="center" vertical="center" wrapText="1"/>
    </xf>
    <xf numFmtId="0" fontId="3" fillId="4" borderId="21" xfId="0" applyFont="1" applyFill="1" applyBorder="1" applyAlignment="1">
      <alignment horizontal="left" vertical="center" wrapText="1" readingOrder="1"/>
    </xf>
    <xf numFmtId="0" fontId="10" fillId="4" borderId="43" xfId="0" applyFont="1" applyFill="1" applyBorder="1" applyAlignment="1">
      <alignment horizontal="left" vertical="center" wrapText="1" readingOrder="1"/>
    </xf>
    <xf numFmtId="0" fontId="10" fillId="4" borderId="22" xfId="0" applyFont="1" applyFill="1" applyBorder="1" applyAlignment="1">
      <alignment horizontal="left" vertical="center" wrapText="1" readingOrder="1"/>
    </xf>
    <xf numFmtId="0" fontId="6" fillId="4" borderId="36" xfId="0" applyFont="1" applyFill="1" applyBorder="1" applyAlignment="1">
      <alignment horizontal="center" vertical="center" wrapText="1"/>
    </xf>
    <xf numFmtId="0" fontId="6" fillId="4" borderId="51" xfId="0" applyFont="1" applyFill="1" applyBorder="1" applyAlignment="1">
      <alignment horizontal="center" vertical="center" wrapText="1"/>
    </xf>
    <xf numFmtId="0" fontId="6" fillId="4" borderId="52" xfId="0" applyFont="1" applyFill="1" applyBorder="1" applyAlignment="1">
      <alignment horizontal="center" vertical="center" wrapText="1"/>
    </xf>
    <xf numFmtId="0" fontId="17" fillId="5" borderId="51" xfId="0" applyFont="1" applyFill="1" applyBorder="1" applyAlignment="1">
      <alignment horizontal="center" vertical="center" wrapText="1"/>
    </xf>
    <xf numFmtId="0" fontId="17" fillId="5" borderId="52" xfId="0" applyFont="1" applyFill="1" applyBorder="1" applyAlignment="1">
      <alignment horizontal="center" vertical="center" wrapText="1"/>
    </xf>
    <xf numFmtId="165" fontId="8" fillId="0" borderId="8" xfId="0" applyNumberFormat="1" applyFont="1" applyBorder="1" applyAlignment="1" applyProtection="1">
      <alignment horizontal="left" vertical="center" wrapText="1"/>
      <protection locked="0"/>
    </xf>
    <xf numFmtId="165" fontId="8" fillId="0" borderId="30" xfId="0" applyNumberFormat="1" applyFont="1" applyBorder="1" applyAlignment="1" applyProtection="1">
      <alignment horizontal="left" vertical="center" wrapText="1"/>
      <protection locked="0"/>
    </xf>
    <xf numFmtId="49" fontId="30" fillId="0" borderId="0" xfId="0" applyNumberFormat="1" applyFont="1" applyAlignment="1">
      <alignment horizontal="left" vertical="center" wrapText="1"/>
    </xf>
    <xf numFmtId="0" fontId="24" fillId="4" borderId="36" xfId="0" applyFont="1" applyFill="1" applyBorder="1" applyAlignment="1">
      <alignment horizontal="left" vertical="center" wrapText="1" readingOrder="1"/>
    </xf>
    <xf numFmtId="0" fontId="24" fillId="4" borderId="51" xfId="0" applyFont="1" applyFill="1" applyBorder="1" applyAlignment="1">
      <alignment horizontal="left" vertical="center" wrapText="1" readingOrder="1"/>
    </xf>
    <xf numFmtId="0" fontId="24" fillId="4" borderId="52" xfId="0" applyFont="1" applyFill="1" applyBorder="1" applyAlignment="1">
      <alignment horizontal="left" vertical="center" wrapText="1" readingOrder="1"/>
    </xf>
    <xf numFmtId="0" fontId="33" fillId="0" borderId="56" xfId="0" applyFont="1" applyBorder="1" applyAlignment="1">
      <alignment horizontal="center" vertical="center" wrapText="1"/>
    </xf>
    <xf numFmtId="0" fontId="33" fillId="0" borderId="51" xfId="0" applyFont="1" applyBorder="1" applyAlignment="1">
      <alignment horizontal="center" vertical="center" wrapText="1"/>
    </xf>
    <xf numFmtId="0" fontId="33" fillId="0" borderId="52" xfId="0" applyFont="1" applyBorder="1" applyAlignment="1">
      <alignment horizontal="center" vertical="center" wrapText="1"/>
    </xf>
    <xf numFmtId="165" fontId="30" fillId="0" borderId="0" xfId="0" applyNumberFormat="1" applyFont="1" applyAlignment="1">
      <alignment horizontal="center" vertical="center" wrapText="1"/>
    </xf>
    <xf numFmtId="165" fontId="30" fillId="4" borderId="45" xfId="0" applyNumberFormat="1" applyFont="1" applyFill="1" applyBorder="1" applyAlignment="1">
      <alignment horizontal="center" vertical="center" wrapText="1"/>
    </xf>
    <xf numFmtId="165" fontId="30" fillId="4" borderId="57" xfId="0" applyNumberFormat="1" applyFont="1" applyFill="1" applyBorder="1" applyAlignment="1">
      <alignment horizontal="center" vertical="center" wrapText="1"/>
    </xf>
    <xf numFmtId="165" fontId="30" fillId="4" borderId="58" xfId="0" applyNumberFormat="1" applyFont="1" applyFill="1" applyBorder="1" applyAlignment="1">
      <alignment horizontal="center" vertical="center" wrapText="1"/>
    </xf>
    <xf numFmtId="165" fontId="30" fillId="4" borderId="73" xfId="0" applyNumberFormat="1" applyFont="1" applyFill="1" applyBorder="1" applyAlignment="1">
      <alignment horizontal="center" vertical="center" wrapText="1"/>
    </xf>
    <xf numFmtId="0" fontId="30" fillId="4" borderId="15" xfId="0" applyFont="1" applyFill="1" applyBorder="1" applyAlignment="1">
      <alignment horizontal="center" vertical="center" wrapText="1"/>
    </xf>
    <xf numFmtId="0" fontId="30" fillId="4" borderId="40" xfId="0" applyFont="1" applyFill="1" applyBorder="1" applyAlignment="1">
      <alignment horizontal="center" vertical="center" wrapText="1"/>
    </xf>
    <xf numFmtId="165" fontId="30" fillId="4" borderId="15" xfId="0" applyNumberFormat="1" applyFont="1" applyFill="1" applyBorder="1" applyAlignment="1">
      <alignment horizontal="center" vertical="center" wrapText="1"/>
    </xf>
    <xf numFmtId="165" fontId="30" fillId="4" borderId="33" xfId="0" applyNumberFormat="1" applyFont="1" applyFill="1" applyBorder="1" applyAlignment="1">
      <alignment horizontal="center" vertical="center" wrapText="1"/>
    </xf>
    <xf numFmtId="165" fontId="30" fillId="4" borderId="40" xfId="0" applyNumberFormat="1" applyFont="1" applyFill="1" applyBorder="1" applyAlignment="1">
      <alignment horizontal="center" vertical="center" wrapText="1"/>
    </xf>
    <xf numFmtId="165" fontId="33" fillId="0" borderId="48" xfId="0" applyNumberFormat="1" applyFont="1" applyBorder="1" applyAlignment="1">
      <alignment horizontal="center" vertical="center" wrapText="1"/>
    </xf>
    <xf numFmtId="165" fontId="33" fillId="0" borderId="47" xfId="0" applyNumberFormat="1" applyFont="1" applyBorder="1" applyAlignment="1">
      <alignment horizontal="center" vertical="center" wrapText="1"/>
    </xf>
    <xf numFmtId="165" fontId="33" fillId="0" borderId="44" xfId="0" applyNumberFormat="1" applyFont="1" applyBorder="1" applyAlignment="1">
      <alignment horizontal="center" vertical="center" wrapText="1"/>
    </xf>
    <xf numFmtId="165" fontId="33" fillId="0" borderId="21" xfId="0" applyNumberFormat="1" applyFont="1" applyBorder="1" applyAlignment="1">
      <alignment horizontal="center" vertical="center" wrapText="1"/>
    </xf>
    <xf numFmtId="165" fontId="33" fillId="0" borderId="43" xfId="0" applyNumberFormat="1" applyFont="1" applyBorder="1" applyAlignment="1">
      <alignment horizontal="center" vertical="center" wrapText="1"/>
    </xf>
    <xf numFmtId="165" fontId="33" fillId="0" borderId="22" xfId="0" applyNumberFormat="1" applyFont="1" applyBorder="1" applyAlignment="1">
      <alignment horizontal="center" vertical="center" wrapText="1"/>
    </xf>
    <xf numFmtId="0" fontId="29" fillId="0" borderId="36" xfId="0" applyFont="1" applyBorder="1" applyAlignment="1" applyProtection="1">
      <alignment horizontal="left" vertical="top" wrapText="1"/>
      <protection locked="0"/>
    </xf>
    <xf numFmtId="0" fontId="29" fillId="0" borderId="51" xfId="0" applyFont="1" applyBorder="1" applyAlignment="1" applyProtection="1">
      <alignment horizontal="left" vertical="top" wrapText="1"/>
      <protection locked="0"/>
    </xf>
    <xf numFmtId="0" fontId="29" fillId="0" borderId="52" xfId="0" applyFont="1" applyBorder="1" applyAlignment="1" applyProtection="1">
      <alignment horizontal="left" vertical="top" wrapText="1"/>
      <protection locked="0"/>
    </xf>
    <xf numFmtId="165" fontId="30" fillId="4" borderId="34" xfId="0" applyNumberFormat="1" applyFont="1" applyFill="1" applyBorder="1" applyAlignment="1">
      <alignment horizontal="center" vertical="center" wrapText="1"/>
    </xf>
    <xf numFmtId="49" fontId="41" fillId="0" borderId="0" xfId="0" applyNumberFormat="1" applyFont="1" applyAlignment="1">
      <alignment horizontal="center" vertical="center" wrapText="1"/>
    </xf>
    <xf numFmtId="49" fontId="42" fillId="0" borderId="0" xfId="0" applyNumberFormat="1" applyFont="1" applyAlignment="1">
      <alignment horizontal="center" vertical="center" wrapText="1"/>
    </xf>
    <xf numFmtId="165" fontId="29" fillId="0" borderId="7" xfId="0" applyNumberFormat="1" applyFont="1" applyBorder="1" applyAlignment="1" applyProtection="1">
      <alignment horizontal="center" vertical="center" wrapText="1"/>
      <protection locked="0"/>
    </xf>
    <xf numFmtId="165" fontId="29" fillId="0" borderId="24" xfId="0" applyNumberFormat="1" applyFont="1" applyBorder="1" applyAlignment="1" applyProtection="1">
      <alignment horizontal="center" vertical="center" wrapText="1"/>
      <protection locked="0"/>
    </xf>
    <xf numFmtId="165" fontId="29" fillId="0" borderId="10" xfId="0" applyNumberFormat="1" applyFont="1" applyBorder="1" applyAlignment="1" applyProtection="1">
      <alignment horizontal="center" vertical="center" wrapText="1"/>
      <protection locked="0"/>
    </xf>
    <xf numFmtId="165" fontId="29" fillId="0" borderId="25" xfId="0" applyNumberFormat="1" applyFont="1" applyBorder="1" applyAlignment="1" applyProtection="1">
      <alignment horizontal="center" vertical="center" wrapText="1"/>
      <protection locked="0"/>
    </xf>
    <xf numFmtId="165" fontId="29" fillId="0" borderId="48" xfId="0" applyNumberFormat="1" applyFont="1" applyBorder="1" applyAlignment="1" applyProtection="1">
      <alignment horizontal="center" vertical="center" wrapText="1"/>
      <protection locked="0"/>
    </xf>
    <xf numFmtId="165" fontId="29" fillId="0" borderId="52" xfId="0" applyNumberFormat="1" applyFont="1" applyBorder="1" applyAlignment="1" applyProtection="1">
      <alignment horizontal="center" vertical="center" wrapText="1"/>
      <protection locked="0"/>
    </xf>
    <xf numFmtId="0" fontId="44" fillId="4" borderId="36" xfId="0" applyFont="1" applyFill="1" applyBorder="1" applyAlignment="1">
      <alignment horizontal="center" vertical="center" wrapText="1"/>
    </xf>
    <xf numFmtId="0" fontId="44" fillId="4" borderId="51" xfId="0" applyFont="1" applyFill="1" applyBorder="1" applyAlignment="1">
      <alignment horizontal="center" vertical="center" wrapText="1"/>
    </xf>
    <xf numFmtId="0" fontId="44" fillId="4" borderId="52" xfId="0" applyFont="1" applyFill="1" applyBorder="1" applyAlignment="1">
      <alignment horizontal="center" vertical="center" wrapText="1"/>
    </xf>
    <xf numFmtId="0" fontId="40" fillId="4" borderId="36" xfId="0" applyFont="1" applyFill="1" applyBorder="1" applyAlignment="1">
      <alignment horizontal="center" vertical="center" wrapText="1"/>
    </xf>
    <xf numFmtId="0" fontId="40" fillId="4" borderId="51" xfId="0" applyFont="1" applyFill="1" applyBorder="1" applyAlignment="1">
      <alignment horizontal="center" vertical="center" wrapText="1"/>
    </xf>
    <xf numFmtId="0" fontId="40" fillId="4" borderId="52" xfId="0" applyFont="1" applyFill="1" applyBorder="1" applyAlignment="1">
      <alignment horizontal="center" vertical="center" wrapText="1"/>
    </xf>
    <xf numFmtId="0" fontId="30" fillId="5" borderId="51" xfId="0" applyFont="1" applyFill="1" applyBorder="1" applyAlignment="1">
      <alignment horizontal="center" vertical="center" wrapText="1"/>
    </xf>
    <xf numFmtId="0" fontId="30" fillId="5" borderId="52" xfId="0" applyFont="1" applyFill="1" applyBorder="1" applyAlignment="1">
      <alignment horizontal="center" vertical="center" wrapText="1"/>
    </xf>
    <xf numFmtId="165" fontId="29" fillId="0" borderId="62" xfId="0" applyNumberFormat="1" applyFont="1" applyBorder="1" applyAlignment="1" applyProtection="1">
      <alignment horizontal="center" vertical="center" wrapText="1"/>
      <protection locked="0"/>
    </xf>
    <xf numFmtId="165" fontId="29" fillId="0" borderId="63" xfId="0" applyNumberFormat="1" applyFont="1" applyBorder="1" applyAlignment="1" applyProtection="1">
      <alignment horizontal="center" vertical="center" wrapText="1"/>
      <protection locked="0"/>
    </xf>
    <xf numFmtId="165" fontId="29" fillId="0" borderId="3" xfId="0" applyNumberFormat="1" applyFont="1" applyBorder="1" applyAlignment="1" applyProtection="1">
      <alignment horizontal="center" vertical="center" wrapText="1"/>
      <protection locked="0"/>
    </xf>
    <xf numFmtId="0" fontId="25" fillId="0" borderId="36" xfId="0" applyFont="1" applyBorder="1" applyAlignment="1" applyProtection="1">
      <alignment horizontal="left" vertical="top" wrapText="1"/>
      <protection locked="0"/>
    </xf>
    <xf numFmtId="0" fontId="25" fillId="0" borderId="51" xfId="0" applyFont="1" applyBorder="1" applyAlignment="1" applyProtection="1">
      <alignment horizontal="left" vertical="top" wrapText="1"/>
      <protection locked="0"/>
    </xf>
    <xf numFmtId="0" fontId="30" fillId="4" borderId="36" xfId="0" applyFont="1" applyFill="1" applyBorder="1" applyAlignment="1">
      <alignment horizontal="center" vertical="center" wrapText="1"/>
    </xf>
    <xf numFmtId="0" fontId="30" fillId="4" borderId="51" xfId="0" applyFont="1" applyFill="1" applyBorder="1" applyAlignment="1">
      <alignment horizontal="center" vertical="center" wrapText="1"/>
    </xf>
    <xf numFmtId="0" fontId="30" fillId="4" borderId="52" xfId="0" applyFont="1" applyFill="1" applyBorder="1" applyAlignment="1">
      <alignment horizontal="center" vertical="center" wrapText="1"/>
    </xf>
    <xf numFmtId="0" fontId="30" fillId="2" borderId="36" xfId="0" applyFont="1" applyFill="1" applyBorder="1" applyAlignment="1">
      <alignment horizontal="left" vertical="center" wrapText="1"/>
    </xf>
    <xf numFmtId="0" fontId="30" fillId="2" borderId="51" xfId="0" applyFont="1" applyFill="1" applyBorder="1" applyAlignment="1">
      <alignment horizontal="left" vertical="center" wrapText="1"/>
    </xf>
    <xf numFmtId="0" fontId="30" fillId="2" borderId="55" xfId="0" applyFont="1" applyFill="1" applyBorder="1" applyAlignment="1">
      <alignment horizontal="left" vertical="center" wrapText="1"/>
    </xf>
    <xf numFmtId="49" fontId="28" fillId="0" borderId="0" xfId="0" applyNumberFormat="1" applyFont="1" applyAlignment="1">
      <alignment horizontal="center" vertical="center" wrapText="1"/>
    </xf>
    <xf numFmtId="49" fontId="28" fillId="0" borderId="43" xfId="0" applyNumberFormat="1" applyFont="1" applyBorder="1" applyAlignment="1">
      <alignment horizontal="center" vertical="center" wrapText="1"/>
    </xf>
    <xf numFmtId="0" fontId="25" fillId="0" borderId="36" xfId="0" applyFont="1" applyBorder="1" applyAlignment="1">
      <alignment horizontal="left" vertical="center" wrapText="1"/>
    </xf>
    <xf numFmtId="0" fontId="25" fillId="0" borderId="51" xfId="0" applyFont="1" applyBorder="1" applyAlignment="1">
      <alignment horizontal="left" vertical="center" wrapText="1"/>
    </xf>
    <xf numFmtId="0" fontId="25" fillId="0" borderId="55" xfId="0" applyFont="1" applyBorder="1" applyAlignment="1">
      <alignment horizontal="left" vertical="center" wrapText="1"/>
    </xf>
    <xf numFmtId="164" fontId="30" fillId="5" borderId="36" xfId="0" applyNumberFormat="1" applyFont="1" applyFill="1" applyBorder="1" applyAlignment="1">
      <alignment horizontal="center" vertical="center" wrapText="1"/>
    </xf>
    <xf numFmtId="164" fontId="30" fillId="5" borderId="51" xfId="0" applyNumberFormat="1" applyFont="1" applyFill="1" applyBorder="1" applyAlignment="1">
      <alignment horizontal="center" vertical="center" wrapText="1"/>
    </xf>
    <xf numFmtId="164" fontId="30" fillId="5" borderId="52" xfId="0" applyNumberFormat="1" applyFont="1" applyFill="1" applyBorder="1" applyAlignment="1">
      <alignment horizontal="center" vertical="center" wrapText="1"/>
    </xf>
    <xf numFmtId="0" fontId="25" fillId="0" borderId="36" xfId="0" applyFont="1" applyBorder="1" applyAlignment="1">
      <alignment horizontal="left" vertical="top"/>
    </xf>
    <xf numFmtId="0" fontId="25" fillId="0" borderId="51" xfId="0" applyFont="1" applyBorder="1" applyAlignment="1">
      <alignment horizontal="left" vertical="top"/>
    </xf>
    <xf numFmtId="0" fontId="25" fillId="0" borderId="52" xfId="0" applyFont="1" applyBorder="1" applyAlignment="1">
      <alignment horizontal="left" vertical="top"/>
    </xf>
    <xf numFmtId="0" fontId="28" fillId="3" borderId="0" xfId="0" applyFont="1" applyFill="1" applyAlignment="1">
      <alignment horizontal="center" vertical="center" wrapText="1"/>
    </xf>
    <xf numFmtId="0" fontId="32" fillId="3" borderId="36" xfId="0" applyFont="1" applyFill="1" applyBorder="1" applyAlignment="1">
      <alignment horizontal="left" vertical="center" wrapText="1"/>
    </xf>
    <xf numFmtId="0" fontId="32" fillId="3" borderId="51" xfId="0" applyFont="1" applyFill="1" applyBorder="1" applyAlignment="1">
      <alignment horizontal="left" vertical="center" wrapText="1"/>
    </xf>
    <xf numFmtId="0" fontId="32" fillId="3" borderId="52" xfId="0" applyFont="1" applyFill="1" applyBorder="1" applyAlignment="1">
      <alignment horizontal="left" vertical="center" wrapText="1"/>
    </xf>
    <xf numFmtId="0" fontId="25" fillId="3" borderId="48" xfId="0" applyFont="1" applyFill="1" applyBorder="1" applyAlignment="1" applyProtection="1">
      <alignment horizontal="left" vertical="top" wrapText="1"/>
      <protection locked="0"/>
    </xf>
    <xf numFmtId="0" fontId="25" fillId="3" borderId="47" xfId="0" applyFont="1" applyFill="1" applyBorder="1" applyAlignment="1" applyProtection="1">
      <alignment horizontal="left" vertical="top" wrapText="1"/>
      <protection locked="0"/>
    </xf>
    <xf numFmtId="0" fontId="25" fillId="3" borderId="21" xfId="0" applyFont="1" applyFill="1" applyBorder="1" applyAlignment="1" applyProtection="1">
      <alignment horizontal="left" vertical="top" wrapText="1"/>
      <protection locked="0"/>
    </xf>
    <xf numFmtId="0" fontId="25" fillId="3" borderId="43" xfId="0" applyFont="1" applyFill="1" applyBorder="1" applyAlignment="1" applyProtection="1">
      <alignment horizontal="left" vertical="top" wrapText="1"/>
      <protection locked="0"/>
    </xf>
    <xf numFmtId="0" fontId="25" fillId="3" borderId="36" xfId="0" applyFont="1" applyFill="1" applyBorder="1" applyAlignment="1">
      <alignment horizontal="left" vertical="center" wrapText="1"/>
    </xf>
    <xf numFmtId="0" fontId="48" fillId="3" borderId="51" xfId="0" applyFont="1" applyFill="1" applyBorder="1" applyAlignment="1">
      <alignment horizontal="left" vertical="center" wrapText="1"/>
    </xf>
    <xf numFmtId="0" fontId="48" fillId="3" borderId="52" xfId="0" applyFont="1" applyFill="1" applyBorder="1" applyAlignment="1">
      <alignment horizontal="left" vertical="center" wrapText="1"/>
    </xf>
    <xf numFmtId="0" fontId="28" fillId="3" borderId="43" xfId="0" applyFont="1" applyFill="1" applyBorder="1" applyAlignment="1">
      <alignment horizontal="center" vertical="center" wrapText="1"/>
    </xf>
    <xf numFmtId="0" fontId="25" fillId="0" borderId="48" xfId="0" applyFont="1" applyBorder="1" applyAlignment="1" applyProtection="1">
      <alignment horizontal="left" vertical="top" wrapText="1"/>
      <protection locked="0"/>
    </xf>
    <xf numFmtId="0" fontId="25" fillId="0" borderId="47" xfId="0" applyFont="1" applyBorder="1" applyAlignment="1" applyProtection="1">
      <alignment horizontal="left" vertical="top" wrapText="1"/>
      <protection locked="0"/>
    </xf>
    <xf numFmtId="0" fontId="25" fillId="0" borderId="44" xfId="0" applyFont="1" applyBorder="1" applyAlignment="1" applyProtection="1">
      <alignment horizontal="left" vertical="top" wrapText="1"/>
      <protection locked="0"/>
    </xf>
    <xf numFmtId="0" fontId="25" fillId="0" borderId="21" xfId="0" applyFont="1" applyBorder="1" applyAlignment="1" applyProtection="1">
      <alignment horizontal="left" vertical="top" wrapText="1"/>
      <protection locked="0"/>
    </xf>
    <xf numFmtId="0" fontId="25" fillId="0" borderId="43" xfId="0" applyFont="1" applyBorder="1" applyAlignment="1" applyProtection="1">
      <alignment horizontal="left" vertical="top" wrapText="1"/>
      <protection locked="0"/>
    </xf>
    <xf numFmtId="0" fontId="25" fillId="0" borderId="22" xfId="0" applyFont="1" applyBorder="1" applyAlignment="1" applyProtection="1">
      <alignment horizontal="left" vertical="top" wrapText="1"/>
      <protection locked="0"/>
    </xf>
    <xf numFmtId="49" fontId="34" fillId="0" borderId="0" xfId="0" applyNumberFormat="1" applyFont="1" applyAlignment="1">
      <alignment horizontal="left" vertical="top" wrapText="1"/>
    </xf>
    <xf numFmtId="0" fontId="28" fillId="0" borderId="0" xfId="0" applyFont="1" applyAlignment="1">
      <alignment horizontal="center" vertical="center" wrapText="1"/>
    </xf>
    <xf numFmtId="165" fontId="30" fillId="5" borderId="36" xfId="0" applyNumberFormat="1" applyFont="1" applyFill="1" applyBorder="1" applyAlignment="1">
      <alignment horizontal="center" vertical="center" wrapText="1"/>
    </xf>
    <xf numFmtId="165" fontId="30" fillId="5" borderId="51" xfId="0" applyNumberFormat="1" applyFont="1" applyFill="1" applyBorder="1" applyAlignment="1">
      <alignment horizontal="center" vertical="center" wrapText="1"/>
    </xf>
    <xf numFmtId="165" fontId="30" fillId="5" borderId="52" xfId="0" applyNumberFormat="1" applyFont="1" applyFill="1" applyBorder="1" applyAlignment="1">
      <alignment horizontal="center" vertical="center" wrapText="1"/>
    </xf>
    <xf numFmtId="0" fontId="49" fillId="0" borderId="0" xfId="0" applyFont="1" applyAlignment="1">
      <alignment horizontal="center" vertical="center" wrapText="1"/>
    </xf>
    <xf numFmtId="0" fontId="25" fillId="0" borderId="48" xfId="0" applyFont="1" applyBorder="1" applyAlignment="1">
      <alignment horizontal="left" vertical="top" wrapText="1"/>
    </xf>
    <xf numFmtId="0" fontId="25" fillId="0" borderId="47" xfId="0" applyFont="1" applyBorder="1" applyAlignment="1">
      <alignment horizontal="left" vertical="top" wrapText="1"/>
    </xf>
    <xf numFmtId="0" fontId="25" fillId="0" borderId="44" xfId="0" applyFont="1" applyBorder="1" applyAlignment="1">
      <alignment horizontal="left" vertical="top" wrapText="1"/>
    </xf>
    <xf numFmtId="0" fontId="25" fillId="0" borderId="21" xfId="0" applyFont="1" applyBorder="1" applyAlignment="1">
      <alignment horizontal="left" vertical="top" wrapText="1"/>
    </xf>
    <xf numFmtId="0" fontId="25" fillId="0" borderId="43" xfId="0" applyFont="1" applyBorder="1" applyAlignment="1">
      <alignment horizontal="left" vertical="top" wrapText="1"/>
    </xf>
    <xf numFmtId="0" fontId="25" fillId="0" borderId="22" xfId="0" applyFont="1" applyBorder="1" applyAlignment="1">
      <alignment horizontal="left" vertical="top" wrapText="1"/>
    </xf>
    <xf numFmtId="0" fontId="28" fillId="0" borderId="43" xfId="0" applyFont="1" applyBorder="1" applyAlignment="1">
      <alignment horizontal="center" vertical="center" wrapText="1"/>
    </xf>
    <xf numFmtId="0" fontId="24" fillId="3" borderId="36" xfId="0" applyFont="1" applyFill="1" applyBorder="1" applyAlignment="1">
      <alignment horizontal="left" vertical="center" wrapText="1"/>
    </xf>
    <xf numFmtId="0" fontId="24" fillId="3" borderId="51" xfId="0" applyFont="1" applyFill="1" applyBorder="1" applyAlignment="1">
      <alignment horizontal="left" vertical="center" wrapText="1"/>
    </xf>
    <xf numFmtId="0" fontId="24" fillId="3" borderId="52" xfId="0" applyFont="1" applyFill="1" applyBorder="1" applyAlignment="1">
      <alignment horizontal="left" vertical="center" wrapText="1"/>
    </xf>
    <xf numFmtId="49" fontId="28" fillId="0" borderId="11" xfId="0" applyNumberFormat="1" applyFont="1" applyBorder="1" applyAlignment="1">
      <alignment horizontal="center" vertical="center" wrapText="1"/>
    </xf>
    <xf numFmtId="49" fontId="28" fillId="0" borderId="10" xfId="0" applyNumberFormat="1" applyFont="1" applyBorder="1" applyAlignment="1">
      <alignment horizontal="center" vertical="center" wrapText="1"/>
    </xf>
    <xf numFmtId="49" fontId="28" fillId="0" borderId="41" xfId="0" applyNumberFormat="1" applyFont="1" applyBorder="1" applyAlignment="1">
      <alignment horizontal="center" vertical="center" wrapText="1"/>
    </xf>
    <xf numFmtId="0" fontId="48" fillId="0" borderId="36" xfId="0" applyFont="1" applyBorder="1" applyAlignment="1">
      <alignment horizontal="left" vertical="center" wrapText="1"/>
    </xf>
    <xf numFmtId="0" fontId="48" fillId="0" borderId="51" xfId="0" applyFont="1" applyBorder="1" applyAlignment="1">
      <alignment horizontal="left" vertical="center" wrapText="1"/>
    </xf>
    <xf numFmtId="0" fontId="48" fillId="0" borderId="52" xfId="0" applyFont="1" applyBorder="1" applyAlignment="1">
      <alignment horizontal="left" vertical="center" wrapText="1"/>
    </xf>
    <xf numFmtId="0" fontId="25" fillId="0" borderId="13" xfId="0" applyFont="1" applyBorder="1" applyAlignment="1">
      <alignment horizontal="left" vertical="top" wrapText="1"/>
    </xf>
    <xf numFmtId="0" fontId="25" fillId="0" borderId="0" xfId="0" applyFont="1" applyAlignment="1">
      <alignment horizontal="left" vertical="top" wrapText="1"/>
    </xf>
    <xf numFmtId="0" fontId="25" fillId="0" borderId="27" xfId="0" applyFont="1" applyBorder="1" applyAlignment="1">
      <alignment horizontal="left" vertical="top" wrapText="1"/>
    </xf>
    <xf numFmtId="0" fontId="32" fillId="0" borderId="36" xfId="0" applyFont="1" applyBorder="1" applyAlignment="1">
      <alignment horizontal="left" vertical="center" wrapText="1"/>
    </xf>
    <xf numFmtId="0" fontId="30" fillId="2" borderId="36" xfId="0" applyFont="1" applyFill="1" applyBorder="1" applyAlignment="1">
      <alignment horizontal="left" wrapText="1"/>
    </xf>
    <xf numFmtId="0" fontId="30" fillId="2" borderId="51" xfId="0" applyFont="1" applyFill="1" applyBorder="1" applyAlignment="1">
      <alignment horizontal="left" wrapText="1"/>
    </xf>
    <xf numFmtId="0" fontId="30" fillId="2" borderId="55" xfId="0" applyFont="1" applyFill="1" applyBorder="1" applyAlignment="1">
      <alignment horizontal="left" wrapText="1"/>
    </xf>
    <xf numFmtId="49" fontId="28" fillId="0" borderId="0" xfId="0" applyNumberFormat="1" applyFont="1" applyAlignment="1">
      <alignment horizontal="center" vertical="center"/>
    </xf>
    <xf numFmtId="0" fontId="25" fillId="0" borderId="52" xfId="0" applyFont="1" applyBorder="1" applyAlignment="1">
      <alignment horizontal="left" vertical="center" wrapText="1"/>
    </xf>
    <xf numFmtId="0" fontId="48" fillId="3" borderId="36" xfId="0" applyFont="1" applyFill="1" applyBorder="1" applyAlignment="1">
      <alignment horizontal="left" vertical="center" wrapText="1"/>
    </xf>
    <xf numFmtId="1" fontId="33" fillId="2" borderId="9" xfId="0" applyNumberFormat="1" applyFont="1" applyFill="1" applyBorder="1" applyAlignment="1">
      <alignment horizontal="right" vertical="top" wrapText="1"/>
    </xf>
    <xf numFmtId="1" fontId="33" fillId="2" borderId="8" xfId="0" applyNumberFormat="1" applyFont="1" applyFill="1" applyBorder="1" applyAlignment="1">
      <alignment horizontal="right" vertical="top" wrapText="1"/>
    </xf>
    <xf numFmtId="1" fontId="33" fillId="2" borderId="13" xfId="0" applyNumberFormat="1" applyFont="1" applyFill="1" applyBorder="1" applyAlignment="1">
      <alignment horizontal="right" vertical="top" wrapText="1"/>
    </xf>
    <xf numFmtId="1" fontId="33" fillId="2" borderId="0" xfId="0" applyNumberFormat="1" applyFont="1" applyFill="1" applyAlignment="1">
      <alignment horizontal="right" vertical="top" wrapText="1"/>
    </xf>
    <xf numFmtId="1" fontId="33" fillId="2" borderId="3" xfId="0" applyNumberFormat="1" applyFont="1" applyFill="1" applyBorder="1" applyAlignment="1">
      <alignment horizontal="right" vertical="top" wrapText="1"/>
    </xf>
    <xf numFmtId="1" fontId="33" fillId="2" borderId="7" xfId="0" applyNumberFormat="1" applyFont="1" applyFill="1" applyBorder="1" applyAlignment="1">
      <alignment horizontal="right" vertical="top" wrapText="1"/>
    </xf>
    <xf numFmtId="0" fontId="25" fillId="0" borderId="21" xfId="0" applyFont="1" applyBorder="1" applyAlignment="1" applyProtection="1">
      <alignment horizontal="left" vertical="center" wrapText="1"/>
      <protection locked="0"/>
    </xf>
    <xf numFmtId="0" fontId="25" fillId="0" borderId="43" xfId="0" applyFont="1" applyBorder="1" applyAlignment="1" applyProtection="1">
      <alignment horizontal="left" vertical="center" wrapText="1"/>
      <protection locked="0"/>
    </xf>
    <xf numFmtId="0" fontId="25" fillId="0" borderId="22" xfId="0" applyFont="1" applyBorder="1" applyAlignment="1" applyProtection="1">
      <alignment horizontal="left" vertical="center" wrapText="1"/>
      <protection locked="0"/>
    </xf>
    <xf numFmtId="0" fontId="30" fillId="5" borderId="36" xfId="0" applyFont="1" applyFill="1" applyBorder="1" applyAlignment="1">
      <alignment horizontal="center" vertical="center" wrapText="1"/>
    </xf>
    <xf numFmtId="1" fontId="30" fillId="2" borderId="36" xfId="0" applyNumberFormat="1" applyFont="1" applyFill="1" applyBorder="1" applyAlignment="1">
      <alignment horizontal="right" vertical="top" wrapText="1"/>
    </xf>
    <xf numFmtId="1" fontId="30" fillId="2" borderId="51" xfId="0" applyNumberFormat="1" applyFont="1" applyFill="1" applyBorder="1" applyAlignment="1">
      <alignment horizontal="right" vertical="top" wrapText="1"/>
    </xf>
    <xf numFmtId="1" fontId="30" fillId="2" borderId="52" xfId="0" applyNumberFormat="1" applyFont="1" applyFill="1" applyBorder="1" applyAlignment="1">
      <alignment horizontal="right" vertical="top" wrapText="1"/>
    </xf>
    <xf numFmtId="1" fontId="30" fillId="2" borderId="21" xfId="0" applyNumberFormat="1" applyFont="1" applyFill="1" applyBorder="1" applyAlignment="1">
      <alignment horizontal="right" vertical="top" wrapText="1"/>
    </xf>
    <xf numFmtId="1" fontId="30" fillId="2" borderId="43" xfId="0" applyNumberFormat="1" applyFont="1" applyFill="1" applyBorder="1" applyAlignment="1">
      <alignment horizontal="right" vertical="top" wrapText="1"/>
    </xf>
    <xf numFmtId="49" fontId="34" fillId="0" borderId="0" xfId="0" applyNumberFormat="1" applyFont="1" applyAlignment="1" applyProtection="1">
      <alignment horizontal="left" vertical="top" wrapText="1"/>
      <protection locked="0"/>
    </xf>
    <xf numFmtId="0" fontId="25" fillId="0" borderId="52" xfId="0" applyFont="1" applyBorder="1" applyAlignment="1" applyProtection="1">
      <alignment horizontal="left" vertical="top" wrapText="1"/>
      <protection locked="0"/>
    </xf>
    <xf numFmtId="1" fontId="30" fillId="3" borderId="60" xfId="0" applyNumberFormat="1" applyFont="1" applyFill="1" applyBorder="1" applyAlignment="1" applyProtection="1">
      <alignment horizontal="center" vertical="center" wrapText="1"/>
      <protection locked="0"/>
    </xf>
    <xf numFmtId="1" fontId="30" fillId="3" borderId="61" xfId="0" applyNumberFormat="1" applyFont="1" applyFill="1" applyBorder="1" applyAlignment="1" applyProtection="1">
      <alignment horizontal="center" vertical="center" wrapText="1"/>
      <protection locked="0"/>
    </xf>
    <xf numFmtId="0" fontId="45" fillId="4" borderId="56" xfId="0" applyFont="1" applyFill="1" applyBorder="1" applyAlignment="1">
      <alignment horizontal="center" vertical="center" wrapText="1"/>
    </xf>
    <xf numFmtId="0" fontId="45" fillId="4" borderId="52" xfId="0" applyFont="1" applyFill="1" applyBorder="1" applyAlignment="1">
      <alignment horizontal="center" vertical="center" wrapText="1"/>
    </xf>
    <xf numFmtId="1" fontId="30" fillId="3" borderId="33" xfId="0" applyNumberFormat="1" applyFont="1" applyFill="1" applyBorder="1" applyAlignment="1" applyProtection="1">
      <alignment horizontal="center" vertical="center" wrapText="1"/>
      <protection locked="0"/>
    </xf>
    <xf numFmtId="1" fontId="30" fillId="3" borderId="14" xfId="0" applyNumberFormat="1" applyFont="1" applyFill="1" applyBorder="1" applyAlignment="1" applyProtection="1">
      <alignment horizontal="center" vertical="center" wrapText="1"/>
      <protection locked="0"/>
    </xf>
  </cellXfs>
  <cellStyles count="10">
    <cellStyle name="Currency" xfId="1" builtinId="4"/>
    <cellStyle name="Hyperlink" xfId="5" builtinId="8"/>
    <cellStyle name="Normal" xfId="0" builtinId="0"/>
    <cellStyle name="Normal 2" xfId="2" xr:uid="{00000000-0005-0000-0000-000002000000}"/>
    <cellStyle name="Normal 2 2" xfId="6" xr:uid="{0689654A-9A44-4402-9695-C5E4FBF9EE15}"/>
    <cellStyle name="Normal 3" xfId="3" xr:uid="{00000000-0005-0000-0000-000003000000}"/>
    <cellStyle name="Normal 3 2" xfId="7" xr:uid="{B7E8D961-A0CA-4394-B2B0-50FA198B3A40}"/>
    <cellStyle name="Normal 3 2 2" xfId="9" xr:uid="{23C2DF2D-B117-42EC-9624-0C713395E06B}"/>
    <cellStyle name="Normal 3 3" xfId="8" xr:uid="{7D78AA45-E03C-487E-A020-3268C16407EA}"/>
    <cellStyle name="Percent" xfId="4" builtinId="5"/>
  </cellStyles>
  <dxfs count="258">
    <dxf>
      <font>
        <b val="0"/>
        <i val="0"/>
        <strike val="0"/>
        <condense val="0"/>
        <extend val="0"/>
        <outline val="0"/>
        <shadow val="0"/>
        <u val="none"/>
        <vertAlign val="baseline"/>
        <sz val="10"/>
        <color auto="1"/>
        <name val="Aptos"/>
        <family val="2"/>
        <scheme val="none"/>
      </font>
      <numFmt numFmtId="164" formatCode="&quot;$&quot;#,##0.00"/>
      <alignment horizontal="right" vertical="center"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0"/>
        <color auto="1"/>
        <name val="Aptos"/>
        <family val="2"/>
        <scheme val="none"/>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Aptos"/>
        <family val="2"/>
        <scheme val="none"/>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Aptos"/>
        <family val="2"/>
        <scheme val="none"/>
      </font>
      <numFmt numFmtId="1" formatCode="0"/>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Aptos"/>
        <family val="2"/>
        <scheme val="none"/>
      </font>
      <alignment horizontal="left" vertical="center" textRotation="0" wrapText="1" indent="0" justifyLastLine="0" shrinkToFit="0" readingOrder="0"/>
      <border diagonalUp="0" diagonalDown="0" outline="0">
        <left style="medium">
          <color indexed="64"/>
        </left>
        <right style="thin">
          <color indexed="64"/>
        </right>
        <top style="thin">
          <color indexed="64"/>
        </top>
        <bottom/>
      </border>
      <protection locked="0" hidden="0"/>
    </dxf>
    <dxf>
      <border outline="0">
        <right style="medium">
          <color indexed="64"/>
        </right>
        <top style="medium">
          <color auto="1"/>
        </top>
        <bottom style="medium">
          <color indexed="64"/>
        </bottom>
      </border>
    </dxf>
    <dxf>
      <font>
        <strike val="0"/>
        <outline val="0"/>
        <shadow val="0"/>
        <vertAlign val="baseline"/>
        <name val="Aptos"/>
        <family val="2"/>
        <scheme val="none"/>
      </font>
    </dxf>
    <dxf>
      <font>
        <b/>
        <i val="0"/>
        <strike val="0"/>
        <condense val="0"/>
        <extend val="0"/>
        <outline val="0"/>
        <shadow val="0"/>
        <u val="none"/>
        <vertAlign val="baseline"/>
        <sz val="11"/>
        <color theme="1"/>
        <name val="Aptos"/>
        <family val="2"/>
        <scheme val="none"/>
      </font>
      <numFmt numFmtId="1" formatCode="0"/>
      <fill>
        <patternFill patternType="solid">
          <fgColor indexed="64"/>
          <bgColor theme="3"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ptos"/>
        <family val="2"/>
        <scheme val="none"/>
      </font>
      <numFmt numFmtId="165" formatCode="&quot;$&quot;#,##0"/>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Aptos"/>
        <family val="2"/>
        <scheme val="none"/>
      </font>
      <numFmt numFmtId="165" formatCode="&quot;$&quot;#,##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Aptos"/>
        <family val="2"/>
        <scheme val="none"/>
      </font>
      <numFmt numFmtId="165" formatCode="&quot;$&quot;#,##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ptos"/>
        <family val="2"/>
        <scheme val="none"/>
      </font>
      <numFmt numFmtId="165" formatCode="&quot;$&quot;#,##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ptos"/>
        <family val="2"/>
        <scheme val="none"/>
      </font>
      <numFmt numFmtId="165" formatCode="&quot;$&quot;#,##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style="medium">
          <color indexed="64"/>
        </right>
        <top/>
        <bottom style="thin">
          <color indexed="64"/>
        </bottom>
        <vertical/>
      </border>
    </dxf>
    <dxf>
      <font>
        <b val="0"/>
        <i val="0"/>
        <strike val="0"/>
        <condense val="0"/>
        <extend val="0"/>
        <outline val="0"/>
        <shadow val="0"/>
        <u val="none"/>
        <vertAlign val="baseline"/>
        <sz val="10"/>
        <color theme="1"/>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4" formatCode="0.0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theme="1"/>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Aptos"/>
        <family val="2"/>
        <scheme val="none"/>
      </font>
      <numFmt numFmtId="14" formatCode="0.00%"/>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1"/>
        <color rgb="FF000000"/>
        <name val="Aptos"/>
        <family val="2"/>
        <scheme val="none"/>
      </font>
      <numFmt numFmtId="164" formatCode="&quot;$&quot;#,##0.00"/>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ptos"/>
        <family val="2"/>
        <scheme val="none"/>
      </font>
      <numFmt numFmtId="14" formatCode="0.0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ptos"/>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ptos"/>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left style="medium">
          <color indexed="64"/>
        </left>
        <right style="medium">
          <color indexed="64"/>
        </right>
        <top style="medium">
          <color indexed="64"/>
        </top>
      </border>
    </dxf>
    <dxf>
      <font>
        <strike val="0"/>
        <outline val="0"/>
        <shadow val="0"/>
        <u val="none"/>
        <vertAlign val="baseline"/>
        <name val="Aptos"/>
        <family val="2"/>
        <scheme val="none"/>
      </font>
    </dxf>
    <dxf>
      <font>
        <strike val="0"/>
        <outline val="0"/>
        <shadow val="0"/>
        <u val="none"/>
        <vertAlign val="baseline"/>
        <sz val="11"/>
        <color theme="1"/>
        <name val="Aptos"/>
        <family val="2"/>
        <scheme val="none"/>
      </font>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strike val="0"/>
        <outline val="0"/>
        <shadow val="0"/>
        <u val="none"/>
        <vertAlign val="baseline"/>
        <name val="Aptos"/>
        <family val="2"/>
        <scheme val="none"/>
      </font>
    </dxf>
    <dxf>
      <font>
        <strike val="0"/>
        <outline val="0"/>
        <shadow val="0"/>
        <u val="none"/>
        <vertAlign val="baseline"/>
        <name val="Aptos"/>
        <family val="2"/>
        <scheme val="none"/>
      </font>
    </dxf>
    <dxf>
      <font>
        <strike val="0"/>
        <outline val="0"/>
        <shadow val="0"/>
        <u val="none"/>
        <vertAlign val="baseline"/>
        <name val="Aptos"/>
        <family val="2"/>
        <scheme val="none"/>
      </font>
    </dxf>
    <dxf>
      <font>
        <strike val="0"/>
        <outline val="0"/>
        <shadow val="0"/>
        <u val="none"/>
        <vertAlign val="baseline"/>
        <name val="Aptos"/>
        <family val="2"/>
        <scheme val="none"/>
      </font>
    </dxf>
    <dxf>
      <font>
        <strike val="0"/>
        <outline val="0"/>
        <shadow val="0"/>
        <u val="none"/>
        <vertAlign val="baseline"/>
        <name val="Aptos"/>
        <family val="2"/>
        <scheme val="none"/>
      </font>
    </dxf>
    <dxf>
      <font>
        <b val="0"/>
        <i val="0"/>
        <strike val="0"/>
        <condense val="0"/>
        <extend val="0"/>
        <outline val="0"/>
        <shadow val="0"/>
        <u val="none"/>
        <vertAlign val="baseline"/>
        <sz val="10"/>
        <color theme="1"/>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style="medium">
          <color indexed="64"/>
        </right>
        <top/>
        <bottom style="thin">
          <color indexed="64"/>
        </bottom>
        <vertical/>
      </border>
    </dxf>
    <dxf>
      <font>
        <b val="0"/>
        <i val="0"/>
        <strike val="0"/>
        <condense val="0"/>
        <extend val="0"/>
        <outline val="0"/>
        <shadow val="0"/>
        <u val="none"/>
        <vertAlign val="baseline"/>
        <sz val="10"/>
        <color theme="1"/>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outline="0">
        <left style="thin">
          <color indexed="64"/>
        </left>
        <right/>
        <top/>
        <bottom style="thin">
          <color indexed="64"/>
        </bottom>
      </border>
    </dxf>
    <dxf>
      <font>
        <b val="0"/>
        <i val="0"/>
        <strike val="0"/>
        <condense val="0"/>
        <extend val="0"/>
        <outline val="0"/>
        <shadow val="0"/>
        <u val="none"/>
        <vertAlign val="baseline"/>
        <sz val="10"/>
        <color theme="1"/>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Aptos"/>
        <family val="2"/>
        <scheme val="none"/>
      </font>
      <numFmt numFmtId="14" formatCode="0.00%"/>
      <alignment horizontal="right" vertical="center" textRotation="0" wrapText="1" indent="0" justifyLastLine="0" shrinkToFit="0" readingOrder="0"/>
      <border diagonalUp="0" diagonalDown="0" outline="0">
        <left/>
        <right style="thin">
          <color indexed="64"/>
        </right>
        <top/>
        <bottom style="thin">
          <color indexed="64"/>
        </bottom>
      </border>
      <protection locked="0" hidden="0"/>
    </dxf>
    <dxf>
      <font>
        <b val="0"/>
        <i val="0"/>
        <strike val="0"/>
        <condense val="0"/>
        <extend val="0"/>
        <outline val="0"/>
        <shadow val="0"/>
        <u val="none"/>
        <vertAlign val="baseline"/>
        <sz val="10"/>
        <color auto="1"/>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0"/>
        <color auto="1"/>
        <name val="Aptos"/>
        <family val="2"/>
        <scheme val="none"/>
      </font>
      <numFmt numFmtId="14" formatCode="0.00%"/>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Aptos"/>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Aptos"/>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Aptos"/>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Aptos"/>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style="thin">
          <color indexed="64"/>
        </right>
        <top style="thin">
          <color indexed="64"/>
        </top>
        <bottom/>
      </border>
      <protection locked="0" hidden="0"/>
    </dxf>
    <dxf>
      <border outline="0">
        <bottom style="medium">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name val="Aptos"/>
        <family val="2"/>
        <scheme val="none"/>
      </font>
    </dxf>
    <dxf>
      <font>
        <b/>
        <i val="0"/>
        <strike val="0"/>
        <condense val="0"/>
        <extend val="0"/>
        <outline val="0"/>
        <shadow val="0"/>
        <u val="none"/>
        <vertAlign val="baseline"/>
        <sz val="11"/>
        <color theme="1"/>
        <name val="Aptos"/>
        <family val="2"/>
        <scheme val="none"/>
      </font>
      <fill>
        <patternFill patternType="solid">
          <fgColor indexed="64"/>
          <bgColor theme="3"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strike val="0"/>
        <outline val="0"/>
        <shadow val="0"/>
        <u val="none"/>
        <vertAlign val="baseline"/>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top/>
        <bottom style="thin">
          <color indexed="64"/>
        </bottom>
      </border>
    </dxf>
    <dxf>
      <font>
        <strike val="0"/>
        <outline val="0"/>
        <shadow val="0"/>
        <u val="none"/>
        <vertAlign val="baseline"/>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top/>
        <bottom style="thin">
          <color indexed="64"/>
        </bottom>
      </border>
    </dxf>
    <dxf>
      <font>
        <strike val="0"/>
        <outline val="0"/>
        <shadow val="0"/>
        <u val="none"/>
        <vertAlign val="baseline"/>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top/>
        <bottom style="thin">
          <color indexed="64"/>
        </bottom>
      </border>
    </dxf>
    <dxf>
      <font>
        <strike val="0"/>
        <outline val="0"/>
        <shadow val="0"/>
        <u val="none"/>
        <vertAlign val="baseline"/>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top/>
        <bottom style="thin">
          <color indexed="64"/>
        </bottom>
      </border>
    </dxf>
    <dxf>
      <font>
        <strike val="0"/>
        <outline val="0"/>
        <shadow val="0"/>
        <u val="none"/>
        <vertAlign val="baseline"/>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top/>
        <bottom style="thin">
          <color indexed="64"/>
        </bottom>
      </border>
    </dxf>
    <dxf>
      <font>
        <strike val="0"/>
        <outline val="0"/>
        <shadow val="0"/>
        <u val="none"/>
        <vertAlign val="baseline"/>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style="medium">
          <color indexed="64"/>
        </right>
        <top/>
        <bottom style="thin">
          <color indexed="64"/>
        </bottom>
        <vertical/>
      </border>
    </dxf>
    <dxf>
      <font>
        <strike val="0"/>
        <outline val="0"/>
        <shadow val="0"/>
        <u val="none"/>
        <vertAlign val="baseline"/>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outline="0">
        <left style="thin">
          <color indexed="64"/>
        </left>
        <right/>
        <top/>
        <bottom style="thin">
          <color indexed="64"/>
        </bottom>
      </border>
    </dxf>
    <dxf>
      <font>
        <strike val="0"/>
        <outline val="0"/>
        <shadow val="0"/>
        <u val="none"/>
        <vertAlign val="baseline"/>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outline="0">
        <left style="thin">
          <color indexed="64"/>
        </left>
        <right/>
        <top/>
        <bottom style="thin">
          <color indexed="64"/>
        </bottom>
      </border>
    </dxf>
    <dxf>
      <font>
        <b val="0"/>
        <i val="0"/>
        <strike val="0"/>
        <condense val="0"/>
        <extend val="0"/>
        <outline val="0"/>
        <shadow val="0"/>
        <u val="none"/>
        <vertAlign val="baseline"/>
        <sz val="10"/>
        <color auto="1"/>
        <name val="Aptos"/>
        <family val="2"/>
        <scheme val="none"/>
      </font>
      <numFmt numFmtId="14" formatCode="0.00%"/>
      <alignment horizontal="right" vertical="center"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0"/>
        <color auto="1"/>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0"/>
        <color auto="1"/>
        <name val="Aptos"/>
        <family val="2"/>
        <scheme val="none"/>
      </font>
      <numFmt numFmtId="14" formatCode="0.0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Aptos"/>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0"/>
        <color auto="1"/>
        <name val="Aptos"/>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0"/>
        <color auto="1"/>
        <name val="Aptos"/>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0"/>
        <color auto="1"/>
        <name val="Aptos"/>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bottom style="medium">
          <color auto="1"/>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name val="Aptos"/>
        <family val="2"/>
        <scheme val="none"/>
      </font>
    </dxf>
    <dxf>
      <font>
        <strike val="0"/>
        <outline val="0"/>
        <shadow val="0"/>
        <u val="none"/>
        <vertAlign val="baseline"/>
        <sz val="11"/>
        <color theme="1"/>
        <name val="Aptos"/>
        <family val="2"/>
        <scheme val="none"/>
      </font>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b val="0"/>
        <i val="0"/>
        <strike val="0"/>
        <condense val="0"/>
        <extend val="0"/>
        <outline val="0"/>
        <shadow val="0"/>
        <u val="none"/>
        <vertAlign val="baseline"/>
        <sz val="10"/>
        <color auto="1"/>
        <name val="Aptos"/>
        <family val="2"/>
        <scheme val="none"/>
      </font>
      <numFmt numFmtId="165" formatCode="&quot;$&quot;#,##0"/>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0"/>
        <color auto="1"/>
        <name val="Aptos"/>
        <family val="2"/>
        <scheme val="none"/>
      </font>
      <numFmt numFmtId="165" formatCode="&quot;$&quot;#,##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0"/>
        <color auto="1"/>
        <name val="Aptos"/>
        <family val="2"/>
        <scheme val="none"/>
      </font>
      <numFmt numFmtId="165" formatCode="&quot;$&quot;#,##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Aptos"/>
        <family val="2"/>
        <scheme val="none"/>
      </font>
      <numFmt numFmtId="165" formatCode="&quot;$&quot;#,##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Aptos"/>
        <family val="2"/>
        <scheme val="none"/>
      </font>
      <numFmt numFmtId="165" formatCode="&quot;$&quot;#,##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theme="1"/>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outline="0">
        <left style="thin">
          <color indexed="64"/>
        </left>
        <right style="medium">
          <color indexed="64"/>
        </right>
        <top/>
        <bottom/>
      </border>
    </dxf>
    <dxf>
      <font>
        <b val="0"/>
        <i val="0"/>
        <strike val="0"/>
        <condense val="0"/>
        <extend val="0"/>
        <outline val="0"/>
        <shadow val="0"/>
        <u val="none"/>
        <vertAlign val="baseline"/>
        <sz val="10"/>
        <color theme="1"/>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ptos"/>
        <family val="2"/>
        <scheme val="none"/>
      </font>
      <numFmt numFmtId="14" formatCode="0.00%"/>
      <alignment horizontal="right"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0"/>
        <color theme="1"/>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ptos"/>
        <family val="2"/>
        <scheme val="none"/>
      </font>
      <numFmt numFmtId="14" formatCode="0.0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0"/>
        <color auto="1"/>
        <name val="Aptos"/>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0"/>
        <color auto="1"/>
        <name val="Aptos"/>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0"/>
        <color auto="1"/>
        <name val="Aptos"/>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Aptos"/>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auto="1"/>
        <name val="Aptos"/>
        <family val="2"/>
        <scheme val="none"/>
      </font>
      <alignment horizontal="left" vertical="center" textRotation="0" wrapText="1" indent="0" justifyLastLine="0" shrinkToFit="0" readingOrder="0"/>
      <border diagonalUp="0" diagonalDown="0" outline="0">
        <left/>
        <right style="thin">
          <color indexed="64"/>
        </right>
        <top style="thin">
          <color indexed="64"/>
        </top>
        <bottom/>
      </border>
      <protection locked="0" hidden="0"/>
    </dxf>
    <dxf>
      <border outline="0">
        <left style="medium">
          <color indexed="64"/>
        </left>
        <right style="medium">
          <color indexed="64"/>
        </right>
        <top style="medium">
          <color indexed="64"/>
        </top>
      </border>
    </dxf>
    <dxf>
      <font>
        <strike val="0"/>
        <outline val="0"/>
        <shadow val="0"/>
        <u val="none"/>
        <vertAlign val="baseline"/>
        <name val="Aptos"/>
        <family val="2"/>
        <scheme val="none"/>
      </font>
      <numFmt numFmtId="0" formatCode="General"/>
    </dxf>
    <dxf>
      <font>
        <b/>
        <i val="0"/>
        <strike val="0"/>
        <condense val="0"/>
        <extend val="0"/>
        <outline val="0"/>
        <shadow val="0"/>
        <u val="none"/>
        <vertAlign val="baseline"/>
        <sz val="11"/>
        <color theme="1"/>
        <name val="Aptos"/>
        <family val="2"/>
        <scheme val="none"/>
      </font>
      <numFmt numFmtId="165" formatCode="&quot;$&quot;#,##0"/>
      <fill>
        <patternFill patternType="solid">
          <fgColor indexed="64"/>
          <bgColor theme="3" tint="0.59999389629810485"/>
        </patternFill>
      </fill>
      <alignment horizontal="center" vertical="center" textRotation="0" wrapText="1" indent="0" justifyLastLine="0" shrinkToFit="0" readingOrder="0"/>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b val="0"/>
        <i val="0"/>
        <strike val="0"/>
        <condense val="0"/>
        <extend val="0"/>
        <outline val="0"/>
        <shadow val="0"/>
        <u val="none"/>
        <vertAlign val="baseline"/>
        <sz val="10"/>
        <color rgb="FFFF0000"/>
        <name val="Aptos"/>
        <family val="2"/>
        <scheme val="none"/>
      </font>
      <numFmt numFmtId="165" formatCode="&quot;$&quot;#,##0"/>
      <alignment horizontal="center" vertical="center" textRotation="0" wrapText="1" indent="0" justifyLastLine="0" shrinkToFit="0" readingOrder="0"/>
      <border diagonalUp="0" diagonalDown="0" outline="0">
        <left/>
        <right/>
        <top/>
        <bottom style="thin">
          <color indexed="64"/>
        </bottom>
      </border>
      <protection locked="0" hidden="0"/>
    </dxf>
    <dxf>
      <font>
        <b val="0"/>
        <i val="0"/>
        <strike val="0"/>
        <condense val="0"/>
        <extend val="0"/>
        <outline val="0"/>
        <shadow val="0"/>
        <u val="none"/>
        <vertAlign val="baseline"/>
        <sz val="10"/>
        <color rgb="FFFF0000"/>
        <name val="Aptos"/>
        <family val="2"/>
        <scheme val="none"/>
      </font>
      <numFmt numFmtId="165" formatCode="&quot;$&quot;#,##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Aptos"/>
        <family val="2"/>
        <scheme val="none"/>
      </font>
      <numFmt numFmtId="165" formatCode="&quot;$&quot;#,##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Aptos"/>
        <family val="2"/>
        <scheme val="none"/>
      </font>
      <numFmt numFmtId="165" formatCode="&quot;$&quot;#,##0"/>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Aptos"/>
        <family val="2"/>
        <scheme val="none"/>
      </font>
      <numFmt numFmtId="165" formatCode="&quot;$&quot;#,##0"/>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ptos"/>
        <family val="2"/>
        <scheme val="none"/>
      </font>
      <numFmt numFmtId="165" formatCode="&quot;$&quot;#,##0"/>
      <fill>
        <patternFill patternType="solid">
          <fgColor indexed="64"/>
          <bgColor theme="4" tint="0.79998168889431442"/>
        </patternFill>
      </fill>
      <alignment horizontal="right" vertical="center" textRotation="0" wrapText="1" indent="0" justifyLastLine="0" shrinkToFit="0" readingOrder="0"/>
      <border diagonalUp="0" diagonalDown="0" outline="0">
        <left style="thin">
          <color indexed="64"/>
        </left>
        <right style="medium">
          <color indexed="64"/>
        </right>
        <top/>
        <bottom style="thin">
          <color indexed="64"/>
        </bottom>
      </border>
    </dxf>
    <dxf>
      <font>
        <b val="0"/>
        <i val="0"/>
        <strike val="0"/>
        <condense val="0"/>
        <extend val="0"/>
        <outline val="0"/>
        <shadow val="0"/>
        <u val="none"/>
        <vertAlign val="baseline"/>
        <sz val="10"/>
        <color auto="1"/>
        <name val="Aptos"/>
        <family val="2"/>
        <scheme val="none"/>
      </font>
      <numFmt numFmtId="165" formatCode="&quot;$&quot;#,##0"/>
      <fill>
        <patternFill patternType="solid">
          <fgColor indexed="64"/>
          <bgColor theme="4" tint="0.79998168889431442"/>
        </patternFill>
      </fill>
      <alignment horizontal="right" vertical="center" textRotation="0" wrapText="1" indent="0" justifyLastLine="0" shrinkToFit="0" readingOrder="0"/>
      <border diagonalUp="0" diagonalDown="0" outline="0">
        <left/>
        <right style="thin">
          <color indexed="64"/>
        </right>
        <top/>
        <bottom style="thin">
          <color indexed="64"/>
        </bottom>
      </border>
    </dxf>
    <dxf>
      <font>
        <b val="0"/>
        <i val="0"/>
        <strike val="0"/>
        <condense val="0"/>
        <extend val="0"/>
        <outline val="0"/>
        <shadow val="0"/>
        <u val="none"/>
        <vertAlign val="baseline"/>
        <sz val="10"/>
        <color auto="1"/>
        <name val="Aptos"/>
        <family val="2"/>
        <scheme val="none"/>
      </font>
      <numFmt numFmtId="165" formatCode="&quot;$&quot;#,##0"/>
      <fill>
        <patternFill patternType="solid">
          <fgColor indexed="64"/>
          <bgColor theme="4" tint="0.79998168889431442"/>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family val="2"/>
        <scheme val="none"/>
      </font>
      <numFmt numFmtId="14" formatCode="0.00%"/>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ptos"/>
        <family val="2"/>
        <scheme val="none"/>
      </font>
      <numFmt numFmtId="14" formatCode="0.00%"/>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ptos"/>
        <family val="2"/>
        <scheme val="none"/>
      </font>
      <numFmt numFmtId="164" formatCode="&quot;$&quot;#,##0.00"/>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ptos"/>
        <family val="2"/>
        <scheme val="none"/>
      </font>
      <numFmt numFmtId="164" formatCode="&quot;$&quot;#,##0.00"/>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ptos"/>
        <family val="2"/>
        <scheme val="none"/>
      </font>
      <numFmt numFmtId="164" formatCode="&quot;$&quot;#,##0.00"/>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ptos"/>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left style="medium">
          <color indexed="64"/>
        </left>
        <right style="medium">
          <color auto="1"/>
        </right>
        <top style="medium">
          <color indexed="64"/>
        </top>
        <bottom style="medium">
          <color auto="1"/>
        </bottom>
      </border>
    </dxf>
    <dxf>
      <font>
        <strike val="0"/>
        <outline val="0"/>
        <shadow val="0"/>
        <u val="none"/>
        <vertAlign val="baseline"/>
        <name val="Aptos"/>
        <family val="2"/>
        <scheme val="none"/>
      </font>
    </dxf>
    <dxf>
      <font>
        <b/>
        <i val="0"/>
        <strike val="0"/>
        <condense val="0"/>
        <extend val="0"/>
        <outline val="0"/>
        <shadow val="0"/>
        <u val="none"/>
        <vertAlign val="baseline"/>
        <sz val="11"/>
        <color theme="1"/>
        <name val="Aptos"/>
        <family val="2"/>
        <scheme val="none"/>
      </font>
      <numFmt numFmtId="165" formatCode="&quot;$&quot;#,##0"/>
      <fill>
        <patternFill patternType="solid">
          <fgColor indexed="64"/>
          <bgColor theme="3" tint="0.59999389629810485"/>
        </patternFill>
      </fill>
      <alignment horizontal="center" vertical="center" textRotation="0" wrapText="1" indent="0" justifyLastLine="0" shrinkToFit="0" readingOrder="0"/>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strike val="0"/>
        <outline val="0"/>
        <shadow val="0"/>
        <u val="none"/>
        <vertAlign val="baseline"/>
        <name val="Aptos"/>
        <family val="2"/>
        <scheme val="none"/>
      </font>
    </dxf>
    <dxf>
      <font>
        <strike val="0"/>
        <outline val="0"/>
        <shadow val="0"/>
        <u val="none"/>
        <vertAlign val="baseline"/>
        <name val="Aptos"/>
        <family val="2"/>
        <scheme val="none"/>
      </font>
    </dxf>
    <dxf>
      <font>
        <strike val="0"/>
        <outline val="0"/>
        <shadow val="0"/>
        <u val="none"/>
        <vertAlign val="baseline"/>
        <name val="Aptos"/>
        <family val="2"/>
        <scheme val="none"/>
      </font>
    </dxf>
    <dxf>
      <font>
        <strike val="0"/>
        <outline val="0"/>
        <shadow val="0"/>
        <u val="none"/>
        <vertAlign val="baseline"/>
        <name val="Aptos"/>
        <family val="2"/>
        <scheme val="none"/>
      </font>
    </dxf>
    <dxf>
      <font>
        <strike val="0"/>
        <outline val="0"/>
        <shadow val="0"/>
        <u val="none"/>
        <vertAlign val="baseline"/>
        <name val="Aptos"/>
        <family val="2"/>
        <scheme val="none"/>
      </font>
    </dxf>
    <dxf>
      <font>
        <b val="0"/>
        <i val="0"/>
        <strike val="0"/>
        <condense val="0"/>
        <extend val="0"/>
        <outline val="0"/>
        <shadow val="0"/>
        <u val="none"/>
        <vertAlign val="baseline"/>
        <sz val="10"/>
        <color theme="1"/>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style="medium">
          <color indexed="64"/>
        </right>
        <vertical/>
      </border>
    </dxf>
    <dxf>
      <font>
        <b val="0"/>
        <i val="0"/>
        <strike val="0"/>
        <condense val="0"/>
        <extend val="0"/>
        <outline val="0"/>
        <shadow val="0"/>
        <u val="none"/>
        <vertAlign val="baseline"/>
        <sz val="10"/>
        <color theme="1"/>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dxf>
    <dxf>
      <font>
        <b val="0"/>
        <i val="0"/>
        <strike val="0"/>
        <condense val="0"/>
        <extend val="0"/>
        <outline val="0"/>
        <shadow val="0"/>
        <u val="none"/>
        <vertAlign val="baseline"/>
        <sz val="10"/>
        <color theme="1"/>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Aptos"/>
        <family val="2"/>
        <scheme val="none"/>
      </font>
      <numFmt numFmtId="14" formatCode="0.0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0"/>
        <color theme="1"/>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Aptos"/>
        <family val="2"/>
        <scheme val="none"/>
      </font>
      <numFmt numFmtId="14" formatCode="0.0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0"/>
        <color theme="1"/>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Aptos"/>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0"/>
        <color theme="1"/>
        <name val="Aptos"/>
        <family val="2"/>
        <scheme val="none"/>
      </font>
      <numFmt numFmtId="1" formatCode="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0"/>
        <color theme="1"/>
        <name val="Aptos"/>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border outline="0">
        <left style="medium">
          <color indexed="64"/>
        </left>
        <right style="medium">
          <color indexed="64"/>
        </right>
        <top style="medium">
          <color auto="1"/>
        </top>
        <bottom style="medium">
          <color indexed="64"/>
        </bottom>
      </border>
    </dxf>
    <dxf>
      <font>
        <strike val="0"/>
        <outline val="0"/>
        <shadow val="0"/>
        <u val="none"/>
        <vertAlign val="baseline"/>
        <name val="Aptos"/>
        <family val="2"/>
        <scheme val="none"/>
      </font>
    </dxf>
    <dxf>
      <font>
        <b/>
        <i val="0"/>
        <strike val="0"/>
        <condense val="0"/>
        <extend val="0"/>
        <outline val="0"/>
        <shadow val="0"/>
        <u val="none"/>
        <vertAlign val="baseline"/>
        <sz val="11"/>
        <color theme="1"/>
        <name val="Aptos"/>
        <family val="2"/>
        <scheme val="none"/>
      </font>
      <numFmt numFmtId="164" formatCode="&quot;$&quot;#,##0.00"/>
      <fill>
        <patternFill patternType="solid">
          <fgColor indexed="64"/>
          <bgColor theme="3" tint="0.59999389629810485"/>
        </patternFill>
      </fill>
      <alignment horizontal="center" vertical="center" textRotation="0" wrapText="1" indent="0" justifyLastLine="0" shrinkToFit="0" readingOrder="0"/>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strike val="0"/>
        <outline val="0"/>
        <shadow val="0"/>
        <u val="none"/>
        <vertAlign val="baseline"/>
        <name val="Aptos"/>
        <family val="2"/>
        <scheme val="none"/>
      </font>
    </dxf>
    <dxf>
      <font>
        <strike val="0"/>
        <outline val="0"/>
        <shadow val="0"/>
        <u val="none"/>
        <vertAlign val="baseline"/>
        <name val="Aptos"/>
        <family val="2"/>
        <scheme val="none"/>
      </font>
    </dxf>
    <dxf>
      <font>
        <strike val="0"/>
        <outline val="0"/>
        <shadow val="0"/>
        <u val="none"/>
        <vertAlign val="baseline"/>
        <name val="Aptos"/>
        <family val="2"/>
        <scheme val="none"/>
      </font>
    </dxf>
    <dxf>
      <font>
        <strike val="0"/>
        <outline val="0"/>
        <shadow val="0"/>
        <u val="none"/>
        <vertAlign val="baseline"/>
        <name val="Aptos"/>
        <family val="2"/>
        <scheme val="none"/>
      </font>
    </dxf>
    <dxf>
      <font>
        <strike val="0"/>
        <outline val="0"/>
        <shadow val="0"/>
        <u val="none"/>
        <vertAlign val="baseline"/>
        <name val="Aptos"/>
        <family val="2"/>
        <scheme val="none"/>
      </font>
    </dxf>
    <dxf>
      <font>
        <b val="0"/>
        <i val="0"/>
        <strike val="0"/>
        <condense val="0"/>
        <extend val="0"/>
        <outline val="0"/>
        <shadow val="0"/>
        <u val="none"/>
        <vertAlign val="baseline"/>
        <sz val="10"/>
        <color theme="1"/>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dxf>
    <dxf>
      <font>
        <b val="0"/>
        <i val="0"/>
        <strike val="0"/>
        <condense val="0"/>
        <extend val="0"/>
        <outline val="0"/>
        <shadow val="0"/>
        <u val="none"/>
        <vertAlign val="baseline"/>
        <sz val="10"/>
        <color theme="1"/>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dxf>
    <dxf>
      <font>
        <b val="0"/>
        <i val="0"/>
        <strike val="0"/>
        <condense val="0"/>
        <extend val="0"/>
        <outline val="0"/>
        <shadow val="0"/>
        <u val="none"/>
        <vertAlign val="baseline"/>
        <sz val="10"/>
        <color theme="1"/>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Aptos"/>
        <family val="2"/>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0"/>
        <color theme="1"/>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Aptos"/>
        <family val="2"/>
        <scheme val="none"/>
      </font>
      <numFmt numFmtId="13" formatCode="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0"/>
        <color theme="1"/>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Aptos"/>
        <family val="2"/>
        <scheme val="none"/>
      </font>
      <numFmt numFmtId="165" formatCode="&quot;$&quot;#,##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0"/>
        <color theme="1"/>
        <name val="Aptos"/>
        <family val="2"/>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0"/>
        <color theme="1"/>
        <name val="Aptos"/>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border outline="0">
        <left style="medium">
          <color indexed="64"/>
        </left>
        <right style="medium">
          <color indexed="64"/>
        </right>
        <top style="medium">
          <color auto="1"/>
        </top>
        <bottom style="medium">
          <color indexed="64"/>
        </bottom>
      </border>
    </dxf>
    <dxf>
      <font>
        <strike val="0"/>
        <outline val="0"/>
        <shadow val="0"/>
        <u val="none"/>
        <vertAlign val="baseline"/>
        <name val="Aptos"/>
        <family val="2"/>
        <scheme val="none"/>
      </font>
    </dxf>
    <dxf>
      <font>
        <b/>
        <i val="0"/>
        <strike val="0"/>
        <condense val="0"/>
        <extend val="0"/>
        <outline val="0"/>
        <shadow val="0"/>
        <u val="none"/>
        <vertAlign val="baseline"/>
        <sz val="11"/>
        <color theme="1"/>
        <name val="Aptos"/>
        <family val="2"/>
        <scheme val="none"/>
      </font>
      <fill>
        <patternFill patternType="solid">
          <fgColor indexed="64"/>
          <bgColor theme="3" tint="0.59999389629810485"/>
        </patternFill>
      </fill>
      <alignment horizontal="center" vertical="center" textRotation="0" wrapText="1" indent="0" justifyLastLine="0" shrinkToFit="0" readingOrder="0"/>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border diagonalUp="0" diagonalDown="0">
        <left style="medium">
          <color indexed="64"/>
        </left>
        <right style="medium">
          <color indexed="64"/>
        </right>
        <vertical/>
      </border>
      <protection locked="1" hidden="0"/>
    </dxf>
    <dxf>
      <font>
        <strike val="0"/>
        <outline val="0"/>
        <shadow val="0"/>
        <u val="none"/>
        <vertAlign val="baseline"/>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outline="0">
        <left style="thin">
          <color indexed="64"/>
        </left>
        <right/>
        <top/>
        <bottom/>
      </border>
      <protection locked="1" hidden="0"/>
    </dxf>
    <dxf>
      <font>
        <strike val="0"/>
        <outline val="0"/>
        <shadow val="0"/>
        <u val="none"/>
        <vertAlign val="baseline"/>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outline="0">
        <left style="thin">
          <color indexed="64"/>
        </left>
        <right/>
        <top/>
        <bottom style="thin">
          <color indexed="64"/>
        </bottom>
      </border>
      <protection locked="1" hidden="0"/>
    </dxf>
    <dxf>
      <font>
        <b val="0"/>
        <i val="0"/>
        <strike val="0"/>
        <condense val="0"/>
        <extend val="0"/>
        <outline val="0"/>
        <shadow val="0"/>
        <u val="none"/>
        <vertAlign val="baseline"/>
        <sz val="10"/>
        <color auto="1"/>
        <name val="Aptos"/>
        <family val="2"/>
        <scheme val="none"/>
      </font>
      <numFmt numFmtId="14" formatCode="0.0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top/>
        <bottom style="thin">
          <color indexed="64"/>
        </bottom>
      </border>
      <protection locked="1" hidden="0"/>
    </dxf>
    <dxf>
      <font>
        <strike val="0"/>
        <outline val="0"/>
        <shadow val="0"/>
        <u val="none"/>
        <vertAlign val="baseline"/>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outline="0">
        <left style="thin">
          <color indexed="64"/>
        </left>
        <right/>
        <top/>
        <bottom style="thin">
          <color indexed="64"/>
        </bottom>
      </border>
      <protection locked="1" hidden="0"/>
    </dxf>
    <dxf>
      <font>
        <b val="0"/>
        <i val="0"/>
        <strike val="0"/>
        <condense val="0"/>
        <extend val="0"/>
        <outline val="0"/>
        <shadow val="0"/>
        <u val="none"/>
        <vertAlign val="baseline"/>
        <sz val="10"/>
        <color auto="1"/>
        <name val="Aptos"/>
        <family val="2"/>
        <scheme val="none"/>
      </font>
      <numFmt numFmtId="14" formatCode="0.0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top/>
        <bottom style="thin">
          <color indexed="64"/>
        </bottom>
      </border>
      <protection locked="1" hidden="0"/>
    </dxf>
    <dxf>
      <font>
        <b val="0"/>
        <i val="0"/>
        <strike val="0"/>
        <condense val="0"/>
        <extend val="0"/>
        <outline val="0"/>
        <shadow val="0"/>
        <u val="none"/>
        <vertAlign val="baseline"/>
        <sz val="10"/>
        <color auto="1"/>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auto="1"/>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auto="1"/>
        <name val="Aptos"/>
        <family val="2"/>
        <scheme val="none"/>
      </font>
      <numFmt numFmtId="164" formatCode="&quot;$&quot;#,##0.00"/>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auto="1"/>
        <name val="Aptos"/>
        <family val="2"/>
        <scheme val="none"/>
      </font>
      <numFmt numFmtId="1" formatCode="0"/>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auto="1"/>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ptos"/>
        <family val="2"/>
        <scheme val="none"/>
      </font>
      <numFmt numFmtId="165" formatCode="&quot;$&quot;#,##0"/>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ptos"/>
        <family val="2"/>
        <scheme val="none"/>
      </font>
      <numFmt numFmtId="165" formatCode="&quot;$&quot;#,##0"/>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ptos"/>
        <family val="2"/>
        <scheme val="none"/>
      </font>
      <numFmt numFmtId="164" formatCode="&quot;$&quot;#,##0.00"/>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ptos"/>
        <family val="2"/>
        <scheme val="none"/>
      </font>
      <numFmt numFmtId="164" formatCode="&quot;$&quot;#,##0.00"/>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ptos"/>
        <family val="2"/>
        <scheme val="none"/>
      </font>
      <numFmt numFmtId="164" formatCode="&quot;$&quot;#,##0.00"/>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ptos"/>
        <family val="2"/>
        <scheme val="none"/>
      </font>
      <numFmt numFmtId="164" formatCode="&quot;$&quot;#,##0.00"/>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protection locked="1" hidden="0"/>
    </dxf>
    <dxf>
      <border outline="0">
        <bottom style="medium">
          <color indexed="64"/>
        </bottom>
      </border>
    </dxf>
    <dxf>
      <border outline="0">
        <left style="thin">
          <color indexed="64"/>
        </left>
        <right style="medium">
          <color indexed="64"/>
        </right>
        <top style="medium">
          <color indexed="64"/>
        </top>
        <bottom style="medium">
          <color indexed="64"/>
        </bottom>
      </border>
    </dxf>
    <dxf>
      <font>
        <strike val="0"/>
        <outline val="0"/>
        <shadow val="0"/>
        <u val="none"/>
        <vertAlign val="baseline"/>
        <name val="Aptos"/>
        <family val="2"/>
        <scheme val="none"/>
      </font>
      <protection locked="1" hidden="0"/>
    </dxf>
    <dxf>
      <font>
        <b/>
        <i val="0"/>
        <strike val="0"/>
        <condense val="0"/>
        <extend val="0"/>
        <outline val="0"/>
        <shadow val="0"/>
        <u val="none"/>
        <vertAlign val="baseline"/>
        <sz val="11"/>
        <color theme="1"/>
        <name val="Aptos"/>
        <family val="2"/>
        <scheme val="none"/>
      </font>
      <fill>
        <patternFill patternType="solid">
          <fgColor indexed="64"/>
          <bgColor theme="3"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b val="0"/>
        <i val="0"/>
        <strike val="0"/>
        <condense val="0"/>
        <extend val="0"/>
        <outline val="0"/>
        <shadow val="0"/>
        <u val="none"/>
        <vertAlign val="baseline"/>
        <sz val="10"/>
        <color auto="1"/>
        <name val="Aptos"/>
        <family val="2"/>
        <scheme val="none"/>
      </font>
      <numFmt numFmtId="164" formatCode="&quot;$&quot;#,##0.00"/>
      <fill>
        <patternFill patternType="solid">
          <fgColor indexed="64"/>
          <bgColor theme="4" tint="0.79998168889431442"/>
        </patternFill>
      </fill>
      <alignment horizontal="general" vertical="center" textRotation="0" wrapText="1" indent="0" justifyLastLine="0" shrinkToFit="0" readingOrder="0"/>
      <border diagonalUp="0" diagonalDown="0" outline="0">
        <left style="thin">
          <color indexed="64"/>
        </left>
        <right/>
        <top/>
        <bottom style="thin">
          <color indexed="64"/>
        </bottom>
      </border>
      <protection locked="1" hidden="0"/>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strike val="0"/>
        <outline val="0"/>
        <shadow val="0"/>
        <u val="none"/>
        <vertAlign val="baseline"/>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outline="0">
        <left style="thin">
          <color indexed="64"/>
        </left>
        <right style="thin">
          <color indexed="64"/>
        </right>
        <top/>
        <bottom style="thin">
          <color indexed="64"/>
        </bottom>
      </border>
      <protection locked="1" hidden="0"/>
    </dxf>
    <dxf>
      <font>
        <strike val="0"/>
        <outline val="0"/>
        <shadow val="0"/>
        <u val="none"/>
        <vertAlign val="baseline"/>
        <name val="Aptos"/>
        <family val="2"/>
        <scheme val="none"/>
      </font>
      <numFmt numFmtId="164" formatCode="&quot;$&quot;#,##0.00"/>
      <protection locked="1" hidden="0"/>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protection locked="1" hidden="0"/>
    </dxf>
    <dxf>
      <border outline="0">
        <left style="medium">
          <color indexed="64"/>
        </left>
        <right style="medium">
          <color indexed="64"/>
        </right>
        <top style="medium">
          <color indexed="64"/>
        </top>
      </border>
    </dxf>
    <dxf>
      <font>
        <strike val="0"/>
        <outline val="0"/>
        <shadow val="0"/>
        <u val="none"/>
        <vertAlign val="baseline"/>
        <name val="Aptos"/>
        <family val="2"/>
        <scheme val="none"/>
      </font>
      <numFmt numFmtId="0" formatCode="General"/>
      <protection locked="1" hidden="0"/>
    </dxf>
    <dxf>
      <font>
        <b/>
        <i val="0"/>
        <strike val="0"/>
        <condense val="0"/>
        <extend val="0"/>
        <outline val="0"/>
        <shadow val="0"/>
        <u val="none"/>
        <vertAlign val="baseline"/>
        <sz val="11"/>
        <color auto="1"/>
        <name val="Aptos"/>
        <family val="2"/>
        <scheme val="none"/>
      </font>
      <numFmt numFmtId="164" formatCode="&quot;$&quot;#,##0.00"/>
      <fill>
        <patternFill patternType="solid">
          <fgColor indexed="64"/>
          <bgColor theme="3" tint="0.59999389629810485"/>
        </patternFill>
      </fill>
      <alignment horizontal="center" vertical="center" textRotation="0" wrapText="1" indent="0" justifyLastLine="0" shrinkToFit="0" readingOrder="0"/>
      <protection locked="1" hidden="0"/>
    </dxf>
    <dxf>
      <fill>
        <patternFill>
          <bgColor theme="4" tint="0.79998168889431442"/>
        </patternFill>
      </fill>
    </dxf>
    <dxf>
      <fill>
        <patternFill>
          <bgColor theme="4" tint="0.7999816888943144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ont>
        <color rgb="FF006100"/>
      </font>
      <fill>
        <patternFill>
          <bgColor rgb="FFC6EFCE"/>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89FF89"/>
      <rgbColor rgb="000000FF"/>
      <rgbColor rgb="00FFFF79"/>
      <rgbColor rgb="00FF81FF"/>
      <rgbColor rgb="0089FFFF"/>
      <rgbColor rgb="00800000"/>
      <rgbColor rgb="00008000"/>
      <rgbColor rgb="00000080"/>
      <rgbColor rgb="00808000"/>
      <rgbColor rgb="00800080"/>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BD7FF"/>
      <rgbColor rgb="00E1FFFF"/>
      <rgbColor rgb="00EFFFD9"/>
      <rgbColor rgb="00FFFFC5"/>
      <rgbColor rgb="00D1E8FF"/>
      <rgbColor rgb="00FFE1E1"/>
      <rgbColor rgb="00FBEFFF"/>
      <rgbColor rgb="00FFE4C9"/>
      <rgbColor rgb="003366FF"/>
      <rgbColor rgb="0033CCCC"/>
      <rgbColor rgb="0099CC00"/>
      <rgbColor rgb="00FED97E"/>
      <rgbColor rgb="00FF9900"/>
      <rgbColor rgb="00FF6600"/>
      <rgbColor rgb="00666699"/>
      <rgbColor rgb="00C0C0C0"/>
      <rgbColor rgb="00003366"/>
      <rgbColor rgb="00339966"/>
      <rgbColor rgb="00003300"/>
      <rgbColor rgb="00333300"/>
      <rgbColor rgb="00993300"/>
      <rgbColor rgb="00CA7EE2"/>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microsoft.com/office/2006/relationships/vbaProject" Target="vbaProject.bin"/><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66675</xdr:colOff>
      <xdr:row>0</xdr:row>
      <xdr:rowOff>114300</xdr:rowOff>
    </xdr:from>
    <xdr:to>
      <xdr:col>6</xdr:col>
      <xdr:colOff>2200215</xdr:colOff>
      <xdr:row>0</xdr:row>
      <xdr:rowOff>410096</xdr:rowOff>
    </xdr:to>
    <xdr:pic>
      <xdr:nvPicPr>
        <xdr:cNvPr id="2" name="Picture 2">
          <a:extLst>
            <a:ext uri="{FF2B5EF4-FFF2-40B4-BE49-F238E27FC236}">
              <a16:creationId xmlns:a16="http://schemas.microsoft.com/office/drawing/2014/main" id="{4681780A-3D52-4B33-890E-E503F1B0605E}"/>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10588625" y="114300"/>
          <a:ext cx="2136715" cy="29579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635724</xdr:colOff>
      <xdr:row>0</xdr:row>
      <xdr:rowOff>71987</xdr:rowOff>
    </xdr:from>
    <xdr:to>
      <xdr:col>15</xdr:col>
      <xdr:colOff>6197</xdr:colOff>
      <xdr:row>1</xdr:row>
      <xdr:rowOff>195851</xdr:rowOff>
    </xdr:to>
    <xdr:pic>
      <xdr:nvPicPr>
        <xdr:cNvPr id="2" name="Picture 1">
          <a:extLst>
            <a:ext uri="{FF2B5EF4-FFF2-40B4-BE49-F238E27FC236}">
              <a16:creationId xmlns:a16="http://schemas.microsoft.com/office/drawing/2014/main" id="{A941C79D-A0EA-4A99-BFAD-8CC24523F3DD}"/>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25203655" y="71987"/>
          <a:ext cx="1927617" cy="28070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13</xdr:col>
      <xdr:colOff>848818</xdr:colOff>
      <xdr:row>0</xdr:row>
      <xdr:rowOff>0</xdr:rowOff>
    </xdr:from>
    <xdr:to>
      <xdr:col>15</xdr:col>
      <xdr:colOff>572</xdr:colOff>
      <xdr:row>1</xdr:row>
      <xdr:rowOff>151264</xdr:rowOff>
    </xdr:to>
    <xdr:pic>
      <xdr:nvPicPr>
        <xdr:cNvPr id="5" name="Picture 1">
          <a:extLst>
            <a:ext uri="{FF2B5EF4-FFF2-40B4-BE49-F238E27FC236}">
              <a16:creationId xmlns:a16="http://schemas.microsoft.com/office/drawing/2014/main" id="{DF828E15-454C-4B25-8939-B008300AAE1E}"/>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25613818" y="0"/>
          <a:ext cx="1998707" cy="27826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168275</xdr:colOff>
      <xdr:row>0</xdr:row>
      <xdr:rowOff>19050</xdr:rowOff>
    </xdr:from>
    <xdr:to>
      <xdr:col>5</xdr:col>
      <xdr:colOff>3115</xdr:colOff>
      <xdr:row>1</xdr:row>
      <xdr:rowOff>171971</xdr:rowOff>
    </xdr:to>
    <xdr:pic>
      <xdr:nvPicPr>
        <xdr:cNvPr id="3" name="Picture 1">
          <a:extLst>
            <a:ext uri="{FF2B5EF4-FFF2-40B4-BE49-F238E27FC236}">
              <a16:creationId xmlns:a16="http://schemas.microsoft.com/office/drawing/2014/main" id="{0371BD86-F298-47F5-A704-B48FC9A5E82E}"/>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7616825" y="19050"/>
          <a:ext cx="2330390" cy="28309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342900</xdr:colOff>
      <xdr:row>0</xdr:row>
      <xdr:rowOff>31750</xdr:rowOff>
    </xdr:from>
    <xdr:to>
      <xdr:col>2</xdr:col>
      <xdr:colOff>1159450</xdr:colOff>
      <xdr:row>1</xdr:row>
      <xdr:rowOff>210706</xdr:rowOff>
    </xdr:to>
    <xdr:pic>
      <xdr:nvPicPr>
        <xdr:cNvPr id="2" name="Picture 1">
          <a:extLst>
            <a:ext uri="{FF2B5EF4-FFF2-40B4-BE49-F238E27FC236}">
              <a16:creationId xmlns:a16="http://schemas.microsoft.com/office/drawing/2014/main" id="{AADE3754-DFC5-4F7F-9636-9FFEDF622C6A}"/>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5480050" y="31750"/>
          <a:ext cx="2139890" cy="2894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208650</xdr:colOff>
      <xdr:row>0</xdr:row>
      <xdr:rowOff>198332</xdr:rowOff>
    </xdr:from>
    <xdr:to>
      <xdr:col>9</xdr:col>
      <xdr:colOff>133689</xdr:colOff>
      <xdr:row>0</xdr:row>
      <xdr:rowOff>509872</xdr:rowOff>
    </xdr:to>
    <xdr:pic>
      <xdr:nvPicPr>
        <xdr:cNvPr id="5" name="Picture 2">
          <a:extLst>
            <a:ext uri="{FF2B5EF4-FFF2-40B4-BE49-F238E27FC236}">
              <a16:creationId xmlns:a16="http://schemas.microsoft.com/office/drawing/2014/main" id="{C307C11D-E592-4BF6-B7A7-7589478898C2}"/>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14866567" y="198332"/>
          <a:ext cx="1990059" cy="317255"/>
        </a:xfrm>
        <a:prstGeom prst="rect">
          <a:avLst/>
        </a:prstGeom>
      </xdr:spPr>
    </xdr:pic>
    <xdr:clientData/>
  </xdr:twoCellAnchor>
  <xdr:twoCellAnchor>
    <xdr:from>
      <xdr:col>0</xdr:col>
      <xdr:colOff>935631</xdr:colOff>
      <xdr:row>0</xdr:row>
      <xdr:rowOff>368310</xdr:rowOff>
    </xdr:from>
    <xdr:to>
      <xdr:col>0</xdr:col>
      <xdr:colOff>1392831</xdr:colOff>
      <xdr:row>1</xdr:row>
      <xdr:rowOff>85729</xdr:rowOff>
    </xdr:to>
    <xdr:sp macro="" textlink="">
      <xdr:nvSpPr>
        <xdr:cNvPr id="3" name="Google Shape;54;p1">
          <a:extLst>
            <a:ext uri="{FF2B5EF4-FFF2-40B4-BE49-F238E27FC236}">
              <a16:creationId xmlns:a16="http://schemas.microsoft.com/office/drawing/2014/main" id="{C43939C6-79FF-4885-B69A-D509BB1B9052}"/>
            </a:ext>
          </a:extLst>
        </xdr:cNvPr>
        <xdr:cNvSpPr/>
      </xdr:nvSpPr>
      <xdr:spPr>
        <a:xfrm>
          <a:off x="935631" y="368310"/>
          <a:ext cx="457200" cy="441319"/>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editAs="oneCell">
    <xdr:from>
      <xdr:col>0</xdr:col>
      <xdr:colOff>263525</xdr:colOff>
      <xdr:row>0</xdr:row>
      <xdr:rowOff>349250</xdr:rowOff>
    </xdr:from>
    <xdr:to>
      <xdr:col>0</xdr:col>
      <xdr:colOff>798827</xdr:colOff>
      <xdr:row>1</xdr:row>
      <xdr:rowOff>76213</xdr:rowOff>
    </xdr:to>
    <xdr:pic>
      <xdr:nvPicPr>
        <xdr:cNvPr id="4" name="x_Picture 47205184">
          <a:extLst>
            <a:ext uri="{FF2B5EF4-FFF2-40B4-BE49-F238E27FC236}">
              <a16:creationId xmlns:a16="http://schemas.microsoft.com/office/drawing/2014/main" id="{17E860D6-9046-4C9C-8A8B-6C9E11E1AB0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63525" y="349250"/>
          <a:ext cx="535302" cy="4508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374650</xdr:colOff>
      <xdr:row>13</xdr:row>
      <xdr:rowOff>0</xdr:rowOff>
    </xdr:from>
    <xdr:ext cx="184731" cy="264560"/>
    <xdr:sp macro="" textlink="">
      <xdr:nvSpPr>
        <xdr:cNvPr id="5" name="TextBox 4">
          <a:extLst>
            <a:ext uri="{FF2B5EF4-FFF2-40B4-BE49-F238E27FC236}">
              <a16:creationId xmlns:a16="http://schemas.microsoft.com/office/drawing/2014/main" id="{8575B39F-B3C3-038D-AD44-E001F74ACB05}"/>
            </a:ext>
          </a:extLst>
        </xdr:cNvPr>
        <xdr:cNvSpPr txBox="1"/>
      </xdr:nvSpPr>
      <xdr:spPr>
        <a:xfrm>
          <a:off x="3206750" y="931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20</xdr:col>
      <xdr:colOff>404440</xdr:colOff>
      <xdr:row>2</xdr:row>
      <xdr:rowOff>45756</xdr:rowOff>
    </xdr:from>
    <xdr:to>
      <xdr:col>24</xdr:col>
      <xdr:colOff>35007</xdr:colOff>
      <xdr:row>3</xdr:row>
      <xdr:rowOff>73313</xdr:rowOff>
    </xdr:to>
    <xdr:pic>
      <xdr:nvPicPr>
        <xdr:cNvPr id="4" name="Picture 2">
          <a:extLst>
            <a:ext uri="{FF2B5EF4-FFF2-40B4-BE49-F238E27FC236}">
              <a16:creationId xmlns:a16="http://schemas.microsoft.com/office/drawing/2014/main" id="{F36D1B52-0D0C-42BF-86E1-5F8D91010F8B}"/>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27557592" y="321843"/>
          <a:ext cx="2019437" cy="2942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23</xdr:col>
      <xdr:colOff>219722</xdr:colOff>
      <xdr:row>0</xdr:row>
      <xdr:rowOff>68100</xdr:rowOff>
    </xdr:from>
    <xdr:to>
      <xdr:col>25</xdr:col>
      <xdr:colOff>35556</xdr:colOff>
      <xdr:row>1</xdr:row>
      <xdr:rowOff>153362</xdr:rowOff>
    </xdr:to>
    <xdr:pic>
      <xdr:nvPicPr>
        <xdr:cNvPr id="6" name="Picture 1">
          <a:extLst>
            <a:ext uri="{FF2B5EF4-FFF2-40B4-BE49-F238E27FC236}">
              <a16:creationId xmlns:a16="http://schemas.microsoft.com/office/drawing/2014/main" id="{C72A49BD-D15C-4AB3-9F84-AF52D19129DE}"/>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33251061" y="68100"/>
          <a:ext cx="2250424" cy="3125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361951</xdr:colOff>
      <xdr:row>0</xdr:row>
      <xdr:rowOff>44450</xdr:rowOff>
    </xdr:from>
    <xdr:to>
      <xdr:col>17</xdr:col>
      <xdr:colOff>67658</xdr:colOff>
      <xdr:row>1</xdr:row>
      <xdr:rowOff>111720</xdr:rowOff>
    </xdr:to>
    <xdr:pic>
      <xdr:nvPicPr>
        <xdr:cNvPr id="7" name="Picture 2">
          <a:extLst>
            <a:ext uri="{FF2B5EF4-FFF2-40B4-BE49-F238E27FC236}">
              <a16:creationId xmlns:a16="http://schemas.microsoft.com/office/drawing/2014/main" id="{CBAA300B-0C4D-40AD-8E2B-36FB767961C5}"/>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23899284" y="44450"/>
          <a:ext cx="2226657" cy="2907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172296</xdr:colOff>
      <xdr:row>0</xdr:row>
      <xdr:rowOff>32596</xdr:rowOff>
    </xdr:from>
    <xdr:to>
      <xdr:col>17</xdr:col>
      <xdr:colOff>3098</xdr:colOff>
      <xdr:row>1</xdr:row>
      <xdr:rowOff>151936</xdr:rowOff>
    </xdr:to>
    <xdr:pic>
      <xdr:nvPicPr>
        <xdr:cNvPr id="9" name="Picture 2">
          <a:extLst>
            <a:ext uri="{FF2B5EF4-FFF2-40B4-BE49-F238E27FC236}">
              <a16:creationId xmlns:a16="http://schemas.microsoft.com/office/drawing/2014/main" id="{F476303A-BF53-420F-964B-0EEC4F14F9D0}"/>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24323463" y="32596"/>
          <a:ext cx="2246342" cy="2768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785376</xdr:colOff>
      <xdr:row>0</xdr:row>
      <xdr:rowOff>13805</xdr:rowOff>
    </xdr:from>
    <xdr:to>
      <xdr:col>15</xdr:col>
      <xdr:colOff>41123</xdr:colOff>
      <xdr:row>1</xdr:row>
      <xdr:rowOff>149285</xdr:rowOff>
    </xdr:to>
    <xdr:pic>
      <xdr:nvPicPr>
        <xdr:cNvPr id="7" name="Picture 2">
          <a:extLst>
            <a:ext uri="{FF2B5EF4-FFF2-40B4-BE49-F238E27FC236}">
              <a16:creationId xmlns:a16="http://schemas.microsoft.com/office/drawing/2014/main" id="{A915D897-43AB-B94D-9AC5-DA7990F2C0AC}"/>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23438311" y="13805"/>
          <a:ext cx="2070067" cy="282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757346</xdr:colOff>
      <xdr:row>0</xdr:row>
      <xdr:rowOff>9712</xdr:rowOff>
    </xdr:from>
    <xdr:to>
      <xdr:col>16</xdr:col>
      <xdr:colOff>3172</xdr:colOff>
      <xdr:row>1</xdr:row>
      <xdr:rowOff>187671</xdr:rowOff>
    </xdr:to>
    <xdr:pic>
      <xdr:nvPicPr>
        <xdr:cNvPr id="7" name="Picture 1">
          <a:extLst>
            <a:ext uri="{FF2B5EF4-FFF2-40B4-BE49-F238E27FC236}">
              <a16:creationId xmlns:a16="http://schemas.microsoft.com/office/drawing/2014/main" id="{454AA2A9-08B3-4B89-AB0F-967A44391E6E}"/>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26749051" y="9712"/>
          <a:ext cx="2265886" cy="32781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536469</xdr:colOff>
      <xdr:row>0</xdr:row>
      <xdr:rowOff>24871</xdr:rowOff>
    </xdr:from>
    <xdr:to>
      <xdr:col>15</xdr:col>
      <xdr:colOff>3649</xdr:colOff>
      <xdr:row>1</xdr:row>
      <xdr:rowOff>155942</xdr:rowOff>
    </xdr:to>
    <xdr:pic>
      <xdr:nvPicPr>
        <xdr:cNvPr id="6" name="Picture 2">
          <a:extLst>
            <a:ext uri="{FF2B5EF4-FFF2-40B4-BE49-F238E27FC236}">
              <a16:creationId xmlns:a16="http://schemas.microsoft.com/office/drawing/2014/main" id="{4EA5E0B7-9364-4676-9017-205B7FEF4C9B}"/>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25248552" y="24871"/>
          <a:ext cx="1933520" cy="29490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3DA4C09-0382-4840-B09D-21445435F1CA}" name="Table1" displayName="Table1" ref="A8:Q20" totalsRowShown="0" headerRowDxfId="243" dataDxfId="242" tableBorderDxfId="241">
  <autoFilter ref="A8:Q20" xr:uid="{83DA4C09-0382-4840-B09D-21445435F1C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83A54AEE-CE02-4649-9071-F433DE042CFA}" name="Position Title" dataDxfId="240"/>
    <tableColumn id="3" xr3:uid="{D7EA8AC2-CCB2-4B97-AB91-5C386F89D53A}" name="Unit" dataDxfId="239"/>
    <tableColumn id="4" xr3:uid="{EAD557C4-8855-4C6B-BD8D-0D5A2DE175EB}" name="Level of Effort" dataDxfId="238"/>
    <tableColumn id="5" xr3:uid="{F1A75200-EE8D-415C-876C-D3DB54E2448B}" name="Unit Cost" dataDxfId="237"/>
    <tableColumn id="6" xr3:uid="{FC29B79B-8837-4824-9016-E78E8E76A142}" name="Subtotal Salary" dataDxfId="236">
      <calculatedColumnFormula>C9*D9</calculatedColumnFormula>
    </tableColumn>
    <tableColumn id="7" xr3:uid="{B9F839AA-5AB7-4B7C-8AB3-2A073E6E94B2}" name="Fringe Benefits" dataDxfId="235">
      <calculatedColumnFormula>E9*G9</calculatedColumnFormula>
    </tableColumn>
    <tableColumn id="8" xr3:uid="{32106056-593E-4E2B-A71B-CE85CEE7F805}" name="Fringe Rate" dataDxfId="234"/>
    <tableColumn id="9" xr3:uid="{C5B6A9D3-D261-4268-AE5E-07B75923C057}" name="Total Compensation" dataDxfId="233">
      <calculatedColumnFormula>SUM(E9:F9)</calculatedColumnFormula>
    </tableColumn>
    <tableColumn id="17" xr3:uid="{F01572C9-8625-48FC-8BBB-24635B8475E6}" name="Estimated Drawdown Year" dataDxfId="232"/>
    <tableColumn id="18" xr3:uid="{F07D50BE-5DD1-4C1A-9A34-1351071FB1EA}" name="Line item is included in indirect cost base? (Yes/No)" dataDxfId="231"/>
    <tableColumn id="11" xr3:uid="{375EE573-AF4B-4F0E-A098-7BBAE9B3C03B}" name="% Allocable for the Administration of the Grant (If applicable)" dataDxfId="230"/>
    <tableColumn id="12" xr3:uid="{CD97BA97-BDFB-4C5C-81FA-ED987D43328A}" name="Total Salary for the Administration of the Grant" dataDxfId="229">
      <calculatedColumnFormula>'a. Personnel'!$E9*'a. Personnel'!$K9</calculatedColumnFormula>
    </tableColumn>
    <tableColumn id="13" xr3:uid="{8A1134BB-AF02-4CC3-85D7-04853C6BE85E}" name="Total Fringe for the Administration of the Grant" dataDxfId="228">
      <calculatedColumnFormula>'a. Personnel'!$F9*'a. Personnel'!$K9</calculatedColumnFormula>
    </tableColumn>
    <tableColumn id="14" xr3:uid="{A61AC969-364B-4521-A6BD-F0D6527DE1E9}" name="% Allocable for the Evaluation of the Grant (If applicable)" dataDxfId="227"/>
    <tableColumn id="15" xr3:uid="{0FADB0F1-4141-4E61-91D3-F1122B13A643}" name="Total Salary for the Evaluation of the Grant" dataDxfId="226">
      <calculatedColumnFormula>'a. Personnel'!$E9*'a. Personnel'!$N9</calculatedColumnFormula>
    </tableColumn>
    <tableColumn id="16" xr3:uid="{682AE12A-0ADE-4ADB-BF9A-4360A59EF9DC}" name="Total Fringe for the Evaluation of the Grant" dataDxfId="225">
      <calculatedColumnFormula>'a. Personnel'!$F9*'a. Personnel'!$N9</calculatedColumnFormula>
    </tableColumn>
    <tableColumn id="28" xr3:uid="{DF7E02BB-FB19-4EC3-8396-6F3BC5CE0FD5}" name="Justification of Need" dataDxfId="224"/>
  </tableColumns>
  <tableStyleInfo name="TableStyleMedium2"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4D14795-E6BE-4E72-A537-CC5201A951CC}" name="Table16" displayName="Table16" ref="A5:E16" totalsRowShown="0" headerRowDxfId="7" dataDxfId="6" tableBorderDxfId="5">
  <autoFilter ref="A5:E16" xr:uid="{F4D14795-E6BE-4E72-A537-CC5201A951CC}">
    <filterColumn colId="0" hiddenButton="1"/>
    <filterColumn colId="1" hiddenButton="1"/>
    <filterColumn colId="2" hiddenButton="1"/>
    <filterColumn colId="3" hiddenButton="1"/>
    <filterColumn colId="4" hiddenButton="1"/>
  </autoFilter>
  <tableColumns count="5">
    <tableColumn id="1" xr3:uid="{AFC05468-A914-437F-A9B1-A342A30B1E12}" name="Organization             " dataDxfId="4"/>
    <tableColumn id="2" xr3:uid="{48472947-9858-4B3F-A76D-FF43ECAC084D}" name="Cost Share Item/Description" dataDxfId="3"/>
    <tableColumn id="3" xr3:uid="{4FE4D7AE-F6B1-489D-935D-204822D876C2}" name="Type (Cash or In Kind) " dataDxfId="2"/>
    <tableColumn id="4" xr3:uid="{2B189BDF-2E66-45F1-94B3-058830B98863}" name="Source" dataDxfId="1"/>
    <tableColumn id="5" xr3:uid="{5E9AA56F-6E05-4238-9F30-66D8FBED324C}" name="Total Project Cost Share Value ($)" dataDxfId="0"/>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3FF356-0EC7-4CC9-9C54-05B9D607865B}" name="Table2" displayName="Table2" ref="A6:Y27" totalsRowShown="0" headerRowDxfId="215" dataDxfId="214" headerRowBorderDxfId="212" tableBorderDxfId="213">
  <autoFilter ref="A6:Y27" xr:uid="{C63FF356-0EC7-4CC9-9C54-05B9D607865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8" xr3:uid="{1D0A9F6C-7FF9-44AC-95CE-876C15F6657B}" name="Purpose of Travel/Justification of Need" dataDxfId="211"/>
    <tableColumn id="18" xr3:uid="{0A51298D-FAC7-4FDB-BFAB-1CC50C96B00B}" name="Type" dataDxfId="210"/>
    <tableColumn id="19" xr3:uid="{62D85426-1181-4160-8B2E-D4C1340294E0}" name="No. of Days" dataDxfId="209"/>
    <tableColumn id="20" xr3:uid="{3FDE2BDC-C41D-44CF-B84E-63B2F7D7069E}" name="No. of Travelers" dataDxfId="208"/>
    <tableColumn id="1" xr3:uid="{59EA67CB-BFC9-4C0A-926E-F181244C2445}" name="Lodging Per Traveler/  Per Night" dataDxfId="207" dataCellStyle="Currency"/>
    <tableColumn id="2" xr3:uid="{461DAE58-2E7A-4E84-B09D-6DF51ADD864A}" name="Airfare per Traveler" dataDxfId="206" dataCellStyle="Currency"/>
    <tableColumn id="3" xr3:uid="{D9091C4F-F9CC-4AE9-BCD0-0F1968B75640}" name="Vehicle Cost per Traveler" dataDxfId="205" dataCellStyle="Currency"/>
    <tableColumn id="4" xr3:uid="{BC1FB610-6DAA-4669-AE22-D855EF21F9AC}" name="Total Per Diem Cost per Traveler" dataDxfId="204" dataCellStyle="Currency"/>
    <tableColumn id="5" xr3:uid="{534809B3-3D73-4912-9888-ABD9AF525F66}" name="Total Mileage Cost (Roundtrip)" dataDxfId="203" dataCellStyle="Currency"/>
    <tableColumn id="6" xr3:uid="{DC30B868-45DE-4239-8B2C-AC002B7CF1B2}" name="Miscellaneous" dataDxfId="202" dataCellStyle="Currency"/>
    <tableColumn id="7" xr3:uid="{006FB617-455B-4D5F-97CD-C042579E5D46}" name="Cost per Trip" dataDxfId="201">
      <calculatedColumnFormula>(((C7-1)*E7)*D7)+(D7*F7)+(D7*G7)+(D7*H7)+I7+J7</calculatedColumnFormula>
    </tableColumn>
    <tableColumn id="13" xr3:uid="{C109588E-2ED0-49EE-BE00-5E3C31F6FDA8}" name="# of Identical Trips per Year" dataDxfId="200"/>
    <tableColumn id="16" xr3:uid="{6F75276F-5E19-4CE6-8EE7-BB2AEA6ACA82}" name="Total Cost per Year" dataDxfId="199"/>
    <tableColumn id="14" xr3:uid="{22200C70-8887-4F5F-B187-4DB4EDCF2CB5}" name="Estimated Drawdown Year" dataDxfId="198"/>
    <tableColumn id="15" xr3:uid="{A71AE473-ECCB-4130-85AB-0C1CFC571E73}" name="Line item is included in indirect cost base? Yes/No" dataDxfId="197"/>
    <tableColumn id="9" xr3:uid="{0F4780F5-E016-4CA0-9D60-BFCDEEDEAA54}" name="% Allocable for the Administration of the Grant (If applicable)" dataDxfId="196" dataCellStyle="Percent"/>
    <tableColumn id="10" xr3:uid="{0C8503E9-7867-4078-8FAC-0A8B683DCBFC}" name="Total Travel for the Administration of the Grant" dataDxfId="195">
      <calculatedColumnFormula>'b. Travel'!$K7*'b. Travel'!$P7</calculatedColumnFormula>
    </tableColumn>
    <tableColumn id="11" xr3:uid="{FF8273C0-609D-4747-91E0-6B6317F17007}" name="% Allocable for the Evaluation of the Grant (If applicable)" dataDxfId="194" dataCellStyle="Percent"/>
    <tableColumn id="12" xr3:uid="{85389BC5-AD7E-4B25-9018-48A7BEDED092}" name="Total Travel for the Evaluation of the Grant" dataDxfId="193">
      <calculatedColumnFormula>K7*R7</calculatedColumnFormula>
    </tableColumn>
    <tableColumn id="17" xr3:uid="{595F0D63-D2BC-431B-ACD1-D59F84B6A027}" name="Basis for Estimating Costs" dataDxfId="192"/>
    <tableColumn id="21" xr3:uid="{A13235D9-91A1-42E9-B088-2970F7A343A8}" name="Is Cost Share/  Matching Provided?" dataDxfId="191"/>
    <tableColumn id="22" xr3:uid="{73A0CEE3-EC64-4068-8DBA-92EC6BD9CD7B}" name="Total Match Value ($)" dataDxfId="190"/>
    <tableColumn id="27" xr3:uid="{50EDE360-E2B1-4EDC-B8E8-D5A3B0BD4A4B}" name="Type (Cash or In Kind) " dataDxfId="189"/>
    <tableColumn id="28" xr3:uid="{8FA0CB9B-7812-4997-B860-AA73B6AB257A}" name="Source" dataDxfId="188"/>
    <tableColumn id="29" xr3:uid="{CBA3EFA9-E72E-4111-B736-AAD66C38E69A}" name="Cost Share Item/Description" dataDxfId="187"/>
  </tableColumns>
  <tableStyleInfo name="TableStyleMedium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C49FEDD-C717-4CBA-BE8C-DD923E9DFAF5}" name="Table3" displayName="Table3" ref="A6:Q17" totalsRowShown="0" headerRowDxfId="182" dataDxfId="181" tableBorderDxfId="180">
  <autoFilter ref="A6:Q17" xr:uid="{CC49FEDD-C717-4CBA-BE8C-DD923E9DFAF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D0522551-B57E-4338-A34E-8D804E269B8F}" name="Equipment Item" dataDxfId="179"/>
    <tableColumn id="2" xr3:uid="{4ECBC60C-0138-4752-903A-98AEA7DF8F3F}" name="Qty" dataDxfId="178"/>
    <tableColumn id="3" xr3:uid="{86CEEB93-3AD9-498A-8631-E232E38A9EF9}" name="Unit Cost _x000a_(More than $10,000/unit)      " dataDxfId="177"/>
    <tableColumn id="4" xr3:uid="{5809ECD0-CD2B-47D3-9911-173207955BD8}" name="Total Cost             " dataDxfId="176">
      <calculatedColumnFormula>B7*C7</calculatedColumnFormula>
    </tableColumn>
    <tableColumn id="11" xr3:uid="{8CEA49BF-63C4-4DE4-B6E7-AC4383E30627}" name="Estimated Drawdown Year" dataDxfId="175"/>
    <tableColumn id="12" xr3:uid="{EA163DCB-0C71-40A8-AFF2-DB7959FDE92B}" name="Line item is included in the indirect cost base? (Yes/No)" dataDxfId="174"/>
    <tableColumn id="7" xr3:uid="{FEC8A25F-D743-4334-B5FD-61392320CA0C}" name="% Allocable for the Administration of the Grant (If applicable)" dataDxfId="173"/>
    <tableColumn id="8" xr3:uid="{7EF605FF-F9A0-4312-B76A-8EA0A3468197}" name="Total Equipment for the Administration of the Grant" dataDxfId="172">
      <calculatedColumnFormula>'c. Equipment'!$G7*'c. Equipment'!$D7</calculatedColumnFormula>
    </tableColumn>
    <tableColumn id="9" xr3:uid="{24E3E421-C78E-4180-B089-8D24CA8919A9}" name="% Allocable for the Evaluation of the Grant (If applicable) " dataDxfId="171" dataCellStyle="Percent"/>
    <tableColumn id="10" xr3:uid="{EA439179-6889-48FA-B634-2A23940F195D}" name="Total Equipment for the Evaluation of the Grant" dataDxfId="170">
      <calculatedColumnFormula>'c. Equipment'!$D7*'c. Equipment'!$I7</calculatedColumnFormula>
    </tableColumn>
    <tableColumn id="13" xr3:uid="{1FBF901E-B9CE-42B9-9D61-12788968AD26}" name="Basis of Estimating Cost" dataDxfId="169"/>
    <tableColumn id="14" xr3:uid="{91A91535-0298-4ADE-9A8C-76B39522CCE1}" name="Justification of Need" dataDxfId="168"/>
    <tableColumn id="5" xr3:uid="{A7AD1401-4CC6-4BE2-9FBB-C99B2DD4F6CC}" name="Is Cost Share/  Matching Provided?" dataDxfId="167"/>
    <tableColumn id="6" xr3:uid="{30054133-0A9B-4B64-9765-3447D36FFEF8}" name="Total Match Value ($)" dataDxfId="166"/>
    <tableColumn id="19" xr3:uid="{1891184A-8B99-4B74-B3C0-9FC1AA0AFBED}" name="Type (Cash or In Kind) " dataDxfId="165"/>
    <tableColumn id="20" xr3:uid="{9764891C-BD98-4D40-B3D7-F1EA71092DFF}" name="Source" dataDxfId="164"/>
    <tableColumn id="21" xr3:uid="{7241ED2D-5B8F-4632-ADD6-6AD779947161}" name="Cost Share Item/Description" dataDxfId="163"/>
  </tableColumns>
  <tableStyleInfo name="TableStyleMedium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5987D4E-8B1D-4601-9CF0-8DEB8E512C46}" name="Table4" displayName="Table4" ref="A6:Q16" totalsRowShown="0" headerRowDxfId="158" dataDxfId="157" tableBorderDxfId="156">
  <autoFilter ref="A6:Q16" xr:uid="{F5987D4E-8B1D-4601-9CF0-8DEB8E512C4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72993650-75A2-432F-A73D-EF00C97F5443}" name="Supply Item" dataDxfId="155"/>
    <tableColumn id="2" xr3:uid="{F5B46811-58DD-4A1E-95C7-77B59C05CD32}" name="Qty" dataDxfId="154"/>
    <tableColumn id="3" xr3:uid="{82EAAED5-F9CF-4414-BE62-51EAC1314FEF}" name="Unit Cost _x000a_($10,000 or less)        " dataDxfId="153"/>
    <tableColumn id="4" xr3:uid="{30D9BF9E-6249-4BEC-8737-297B08A5300C}" name="Total Cost             " dataDxfId="152">
      <calculatedColumnFormula>B7*C7</calculatedColumnFormula>
    </tableColumn>
    <tableColumn id="11" xr3:uid="{DAAC3D06-2D2B-4CF9-A5C2-ADC5DC6C48C6}" name="Estimated Drawdown Year" dataDxfId="151"/>
    <tableColumn id="12" xr3:uid="{063DA828-CE49-45FF-9F82-D1CC942267B0}" name="Line item is included in the indirect cost base? (Yes/No)" dataDxfId="150"/>
    <tableColumn id="7" xr3:uid="{26A3CEBB-01AD-4F2E-A779-070034B56B9B}" name="% Allocable for the Administration of the Grant (If applicable)" dataDxfId="149"/>
    <tableColumn id="8" xr3:uid="{80DD83E9-3EC6-4830-AF2E-2663568763BA}" name="Total Supplies for the Administration of the Grant" dataDxfId="148">
      <calculatedColumnFormula>'d. Supplies'!$D7*'d. Supplies'!$G7</calculatedColumnFormula>
    </tableColumn>
    <tableColumn id="9" xr3:uid="{43FBB4F0-4482-4A38-9BE9-97DF659E23F3}" name="% Allocable for the Evaluation of the Grant (If applicable)" dataDxfId="147"/>
    <tableColumn id="10" xr3:uid="{FA63DB7F-0DA3-4B14-93D5-DBD6C0EA2876}" name="Total Supplies for the Evaluation of the Grant" dataDxfId="146">
      <calculatedColumnFormula>'d. Supplies'!$D7*'d. Supplies'!$I7</calculatedColumnFormula>
    </tableColumn>
    <tableColumn id="13" xr3:uid="{D1E4B495-09B2-42F1-A7A4-464B2E0BBE40}" name="Basis of Estimating Cost" dataDxfId="145"/>
    <tableColumn id="14" xr3:uid="{137C6E9D-D34A-4D0F-A29F-16070AB02F15}" name="Justification of Need" dataDxfId="144"/>
    <tableColumn id="5" xr3:uid="{2127942B-0197-414E-B51A-5AB82BADECDC}" name="Is Cost Share/  Matching Provided?" dataDxfId="143"/>
    <tableColumn id="6" xr3:uid="{B5C7310A-11D0-4A0D-85F4-F20530EEC783}" name="Total Match Value ($)" dataDxfId="142"/>
    <tableColumn id="19" xr3:uid="{A0889C4F-8804-4308-8EF5-A78A65365E06}" name="Type (Cash or In Kind) " dataDxfId="141"/>
    <tableColumn id="20" xr3:uid="{A0EB56CB-743A-46E3-8EF7-2E8138A45024}" name="Source" dataDxfId="140"/>
    <tableColumn id="21" xr3:uid="{ABE81419-6830-466C-A168-397D4BAF0CBA}" name="Cost Share Item/Description" dataDxfId="139"/>
  </tableColumns>
  <tableStyleInfo name="TableStyleMedium2"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21B651A-61C4-4FC8-A579-5FEA1957B4A0}" name="Table10" displayName="Table10" ref="A6:O16" totalsRowShown="0" headerRowDxfId="132" dataDxfId="131" tableBorderDxfId="130">
  <autoFilter ref="A6:O16" xr:uid="{521B651A-61C4-4FC8-A579-5FEA1957B4A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4682193A-6F8C-437F-84C6-1B333B6ABF98}" name="Contractor_x000a_Name/Organization" dataDxfId="129"/>
    <tableColumn id="4" xr3:uid="{1587D0E2-5E41-40B5-B2B1-9742664D8DE0}" name="Contractor Costs" dataDxfId="128"/>
    <tableColumn id="18" xr3:uid="{79A44BD8-A71D-451E-9EB9-7DD8AFB0671B}" name="Estimated Drawdown Year" dataDxfId="127"/>
    <tableColumn id="19" xr3:uid="{64BFB7B9-5138-406C-9C0B-C9EE198181D3}" name="Line item is included in the indirect cost base? (Yes/No)" dataDxfId="126"/>
    <tableColumn id="5" xr3:uid="{1453EDA5-F4CC-4E5B-8241-6A49DF0689A3}" name="% Allocable for the Administration of the Grant (If applicable)" dataDxfId="125" dataCellStyle="Percent"/>
    <tableColumn id="6" xr3:uid="{66FA3E87-2C51-407A-8312-DA42A893A2CB}" name="Total Contractor Costs for the Administration of the Grant" dataDxfId="124">
      <calculatedColumnFormula>E7*B7</calculatedColumnFormula>
    </tableColumn>
    <tableColumn id="7" xr3:uid="{F1E697E4-8152-4309-99CA-99DD86FE1B4E}" name="% Allocable for the Evaluation of the Grant (If applicable)" dataDxfId="123" dataCellStyle="Percent"/>
    <tableColumn id="8" xr3:uid="{63599E4F-0456-4F29-9893-56497FC23CAB}" name="Total Contractor Costs for the Evaluation of the Grant" dataDxfId="122">
      <calculatedColumnFormula>B7*G7</calculatedColumnFormula>
    </tableColumn>
    <tableColumn id="20" xr3:uid="{FA70E3FD-893C-4C93-997B-8689A1405B8B}" name="Justification of Need" dataDxfId="121"/>
    <tableColumn id="21" xr3:uid="{74D91B90-9519-4B09-ABF3-CF216FCCF369}" name="Basis of Estimating Cost" dataDxfId="120"/>
    <tableColumn id="9" xr3:uid="{5DF77AC5-3E36-4A3E-B8DF-AA35F908428C}" name="Is Cost Share/ Matching Provided?" dataDxfId="119"/>
    <tableColumn id="10" xr3:uid="{DD2F8858-9767-471E-8B7F-1474D1933F2D}" name="Total Match Value ($)" dataDxfId="118"/>
    <tableColumn id="11" xr3:uid="{841A453D-32A0-4930-AF26-3893ABEDD875}" name="Type (Cash or In Kind) " dataDxfId="117"/>
    <tableColumn id="12" xr3:uid="{0C5E2335-9E16-46F2-BCFB-FE996BE51CDB}" name="Source" dataDxfId="116"/>
    <tableColumn id="13" xr3:uid="{8D273EE5-46BB-494B-9D0A-5E8AC2D85FA2}" name="Cost Share Item/Description" dataDxfId="115"/>
  </tableColumns>
  <tableStyleInfo name="TableStyleMedium2"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0094197-D969-4488-9F48-E7EED0488956}" name="Table12" displayName="Table12" ref="A6:P22" totalsRowShown="0" headerRowDxfId="102" dataDxfId="101" tableBorderDxfId="100">
  <autoFilter ref="A6:P22" xr:uid="{60094197-D969-4488-9F48-E7EED048895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E3EC8383-85FE-4067-AD0A-E7D2C24D128F}" name="Subrecipient_x000a_Name/Organization" dataDxfId="99"/>
    <tableColumn id="2" xr3:uid="{201A950B-F403-4AEC-B0C7-6BB1B17E3023}" name="Project Name" dataDxfId="98"/>
    <tableColumn id="5" xr3:uid="{75B33639-FBBD-470C-9D1E-471C0B1DB693}" name="Subrecipient Costs" dataDxfId="97" dataCellStyle="Currency"/>
    <tableColumn id="19" xr3:uid="{AFD4DBBF-F6AA-4621-A5E8-86FBC2067B8E}" name="Estimated Drawdown Year" dataDxfId="96" dataCellStyle="Currency"/>
    <tableColumn id="20" xr3:uid="{EDEDC430-4E28-416A-AB58-791357A0B633}" name="Line item is included in the indirect cost base? (Yes/No)" dataDxfId="95" dataCellStyle="Currency"/>
    <tableColumn id="6" xr3:uid="{979C58A9-E538-4C2A-A41D-7D4BD44B3725}" name="% Allocable for the Administration of the Grant (If applicable)" dataDxfId="94" dataCellStyle="Percent"/>
    <tableColumn id="7" xr3:uid="{1987DA92-E87A-4D31-B7F1-50D77767D372}" name="Total Subrecipient Costs for the Administration of the Grant" dataDxfId="93">
      <calculatedColumnFormula>C7*F7</calculatedColumnFormula>
    </tableColumn>
    <tableColumn id="8" xr3:uid="{E4D41797-16D2-46D2-9ABD-07C21A6D4597}" name="% Allocable for the Evaluation of the Grant (If applicable)" dataDxfId="92"/>
    <tableColumn id="9" xr3:uid="{A67C6FF4-1D05-4DB3-AACF-56F072AD6BD0}" name="Total Subrecipient Costs for the Evaluation of the Grant" dataDxfId="91">
      <calculatedColumnFormula>H7*C7</calculatedColumnFormula>
    </tableColumn>
    <tableColumn id="21" xr3:uid="{30C8B5C9-7794-4452-BE63-4BF2C266FC62}" name="Justification of Need" dataDxfId="90"/>
    <tableColumn id="22" xr3:uid="{A7FA42A6-BADF-4CC7-BAE1-3A553FD083C9}" name="Basis of Estimating Cost" dataDxfId="89"/>
    <tableColumn id="10" xr3:uid="{A1A4F885-16D1-458E-A0F6-74399D64DD38}" name="Is Cost Share/  Matching Provided?" dataDxfId="88"/>
    <tableColumn id="11" xr3:uid="{A4A53F31-6792-49FD-B91B-FE7FF0B1EA56}" name="Total Match Value ($)" dataDxfId="87"/>
    <tableColumn id="12" xr3:uid="{6E02C455-D1D6-44C3-AD7D-AE982F8E9D34}" name="Type (Cash or In Kind) " dataDxfId="86"/>
    <tableColumn id="13" xr3:uid="{B1C02E9D-C92C-47FE-BEEE-7B58DC335027}" name="Source" dataDxfId="85"/>
    <tableColumn id="14" xr3:uid="{F8CCECC6-E858-44B9-BAC4-5E4403860ADC}" name="Cost Share Item/Description" dataDxfId="84"/>
  </tableColumns>
  <tableStyleInfo name="TableStyleMedium2"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9E13D71-3391-4ECC-BFE2-E8FED853EEFF}" name="Table13" displayName="Table13" ref="A6:O20" totalsRowShown="0" headerRowDxfId="77" dataDxfId="76" headerRowBorderDxfId="74" tableBorderDxfId="75">
  <autoFilter ref="A6:O20" xr:uid="{49E13D71-3391-4ECC-BFE2-E8FED853EEF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E1CE7895-3647-4317-8101-58231B5A7428}" name="General Description" dataDxfId="73"/>
    <tableColumn id="2" xr3:uid="{91613EB3-D002-4DA8-9E25-73B0CFB18D2E}" name="Cost             " dataDxfId="72" dataCellStyle="Currency"/>
    <tableColumn id="9" xr3:uid="{297A358F-22C2-496C-B7FA-E2FAE64C8682}" name="Estimated Drawdown Year" dataDxfId="71" dataCellStyle="Currency"/>
    <tableColumn id="10" xr3:uid="{9EBEA160-268A-4FBE-8517-DABF74DDAAE3}" name="Line item is included in the indirect cost base? (Yes/No)" dataDxfId="70" dataCellStyle="Currency"/>
    <tableColumn id="5" xr3:uid="{935AFC0C-75D9-42D1-BE2F-D7A8D41412A6}" name="% Allocable for the Administration of the Grant (If applicable)" dataDxfId="69" dataCellStyle="Percent"/>
    <tableColumn id="6" xr3:uid="{E285360A-9498-44D3-BBAB-8D3E447C91AF}" name="Total Construction for the Administration of the Grant" dataDxfId="68" dataCellStyle="Percent">
      <calculatedColumnFormula>B7*E7</calculatedColumnFormula>
    </tableColumn>
    <tableColumn id="7" xr3:uid="{7563CD83-4880-449A-A854-507EA865A5CE}" name="% Allocable for the Evaluation of the Grant (If applicable)" dataDxfId="67" dataCellStyle="Percent"/>
    <tableColumn id="8" xr3:uid="{7951F4C4-7175-4068-B76F-272C2721E88B}" name="Total Construction for the Evaluation of the Grant" dataDxfId="66">
      <calculatedColumnFormula>B7*F7</calculatedColumnFormula>
    </tableColumn>
    <tableColumn id="11" xr3:uid="{0A25B895-4454-4B4C-8EA0-F6749B2EAFAF}" name="Basis of Estimating Cost" dataDxfId="65"/>
    <tableColumn id="12" xr3:uid="{92B642B0-3443-4FE9-BA54-B54B8FD3EEDA}" name="Justification of Need" dataDxfId="64"/>
    <tableColumn id="3" xr3:uid="{A3189F48-AA11-46B8-817A-ED75E54C7373}" name="Is Cost Share/  Matching Provided?" dataDxfId="63"/>
    <tableColumn id="4" xr3:uid="{546CC9CB-6BE5-4C0F-8329-561DE4189B95}" name="Total Match Value ($)" dataDxfId="62"/>
    <tableColumn id="17" xr3:uid="{23E60D4D-8216-4BB5-BCF7-52415B5AE6EC}" name="Type (Cash or In Kind) " dataDxfId="61"/>
    <tableColumn id="18" xr3:uid="{3619409B-BBE9-4F85-8A40-1185636554A8}" name="Source" dataDxfId="60"/>
    <tableColumn id="19" xr3:uid="{1D378F36-5DA6-46E9-A9A3-4B4D70C10AA4}" name="Cost Share Item/Description" dataDxfId="59"/>
  </tableColumns>
  <tableStyleInfo name="TableStyleMedium2"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CC29376-7317-4E7E-BB1E-68B646D388C4}" name="Table14" displayName="Table14" ref="A6:O13" totalsRowShown="0" headerRowDxfId="52" dataDxfId="51" headerRowBorderDxfId="49" tableBorderDxfId="50" headerRowCellStyle="Percent">
  <autoFilter ref="A6:O13" xr:uid="{2CC29376-7317-4E7E-BB1E-68B646D388C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B4D63A61-B06E-4835-87FD-B6E28AC72196}" name="General Description" dataDxfId="48"/>
    <tableColumn id="5" xr3:uid="{60A0BFB3-8A14-4CAC-8B5A-432EE14B9F30}" name=" Cost             " dataDxfId="47"/>
    <tableColumn id="12" xr3:uid="{04FD7D18-F23C-497E-885F-E455FC7B3535}" name="Estimated Drawdown Year" dataDxfId="46"/>
    <tableColumn id="13" xr3:uid="{13E925F9-70E5-4A14-9AEA-BA8F1DA19CB6}" name="Line item is included in the indirect cost base? (Yes/No)" dataDxfId="45"/>
    <tableColumn id="8" xr3:uid="{FC3AD53C-B023-4C26-872E-5D20390FFA70}" name="% Allocable for the Administration of the Grant (If applicable)" dataDxfId="44" dataCellStyle="Percent"/>
    <tableColumn id="9" xr3:uid="{6F2EB87C-ACB6-4252-870F-6C8EA6553500}" name="Total Other Costs for the Administration of the Grant" dataDxfId="43">
      <calculatedColumnFormula>E7*B7</calculatedColumnFormula>
    </tableColumn>
    <tableColumn id="10" xr3:uid="{05A88B8B-F7EE-4A75-BF1F-621A91166C23}" name="% Allocable for the Evaluation of the Grant (If applicable)" dataDxfId="42"/>
    <tableColumn id="11" xr3:uid="{A3A3DD89-95EC-4FF9-8ECB-FFBE22E3B0A1}" name="Total Other Costs for the Evaluation of the Grant" dataDxfId="41">
      <calculatedColumnFormula>B7*G7</calculatedColumnFormula>
    </tableColumn>
    <tableColumn id="2" xr3:uid="{11F4ED0E-F3C3-41EC-AA21-7D37D984BEF0}" name="Basis of Estimating Cost" dataDxfId="40"/>
    <tableColumn id="3" xr3:uid="{8D836FB5-2653-4D47-9C97-315A5ABA4D96}" name="Justification of Need" dataDxfId="39"/>
    <tableColumn id="4" xr3:uid="{9163EBB0-504C-4E13-B943-245EE7A11B3E}" name="Is Cost Share/  Matching Provided?" dataDxfId="38"/>
    <tableColumn id="6" xr3:uid="{3844837D-33ED-4721-99FB-B8FF88A93AE8}" name="Total Match Value ($)" dataDxfId="37"/>
    <tableColumn id="17" xr3:uid="{0AAF422F-7DC2-4AA1-B2F4-A498EDE9BD0D}" name="Type (Cash or In Kind) " dataDxfId="36"/>
    <tableColumn id="18" xr3:uid="{4FB1F321-F315-484E-B000-0B21DDDD2886}" name="Source" dataDxfId="35"/>
    <tableColumn id="19" xr3:uid="{A64A5395-6782-40C5-A440-15ED19CC41E6}" name="Cost Share Item/Description" dataDxfId="34"/>
  </tableColumns>
  <tableStyleInfo name="TableStyleMedium2"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D11D827-A69F-481C-8B9B-CDB4E8702F89}" name="Table15" displayName="Table15" ref="A6:O15" totalsRowShown="0" headerRowDxfId="25" dataDxfId="24" tableBorderDxfId="23">
  <autoFilter ref="A6:O15" xr:uid="{5D11D827-A69F-481C-8B9B-CDB4E8702F8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9A454ADC-2F68-4F34-BA7E-C6894F365E2F}" name="Cost Category" dataDxfId="22"/>
    <tableColumn id="2" xr3:uid="{5E417A2A-26B3-49F3-BD70-625C13068D10}" name="Indirect Cost Base ($)" dataDxfId="21" dataCellStyle="Currency"/>
    <tableColumn id="3" xr3:uid="{6C2CA79A-B16A-47F4-AF4F-175768919279}" name="Indirect Cost Rate (%)" dataDxfId="20" dataCellStyle="Currency"/>
    <tableColumn id="4" xr3:uid="{CA84AF38-DAEC-4751-ACC3-2E93C14E29FE}" name="Total Indirect Costs ($)" dataDxfId="19" dataCellStyle="Percent">
      <calculatedColumnFormula>B7*C7</calculatedColumnFormula>
    </tableColumn>
    <tableColumn id="5" xr3:uid="{54B8E4E7-6CF7-494C-B2BA-F3322F92772C}" name="Amount ($) of Indirect Costs Covered by Federal Funds" dataDxfId="18" dataCellStyle="Percent"/>
    <tableColumn id="9" xr3:uid="{405DDFB1-86E9-42A5-A816-416BF2927D3B}" name="% Allocable for the Administration of the Grant (If applicable)" dataDxfId="17" dataCellStyle="Percent"/>
    <tableColumn id="10" xr3:uid="{4F84AA52-A241-4B1C-8D4F-12F6FD410AE7}" name="Total Indirect Costs for the Administration of the Grant" dataDxfId="16">
      <calculatedColumnFormula>F7*D7</calculatedColumnFormula>
    </tableColumn>
    <tableColumn id="11" xr3:uid="{20CEEFFA-C5A1-4E16-AD9E-F600C2FFDCEB}" name="% Allocable for the Evaluation of the Grant (If applicable)" dataDxfId="15"/>
    <tableColumn id="12" xr3:uid="{6F1F44D5-6C6C-4FA7-8C3A-995236D70400}" name="Total Indirect Costs for the Evaluation of the Grant" dataDxfId="14">
      <calculatedColumnFormula>H7*D7</calculatedColumnFormula>
    </tableColumn>
    <tableColumn id="6" xr3:uid="{26991F3C-DA07-4DB1-A3C9-806DFCA89851}" name="Explanation of Indirect Cost Base " dataDxfId="13"/>
    <tableColumn id="8" xr3:uid="{96966899-4E4B-405D-BDD9-3D7373451F5A}" name="Is Cost Share/  Matching Provided?" dataDxfId="12"/>
    <tableColumn id="13" xr3:uid="{43091AF9-B221-4EC1-B9A3-E2556FCE61E4}" name="Total Match Value ($)" dataDxfId="11"/>
    <tableColumn id="14" xr3:uid="{CB9902D8-C003-4E7C-9A26-B1E93FC86DF8}" name="Type (Cash or In Kind) " dataDxfId="10"/>
    <tableColumn id="15" xr3:uid="{16602D13-95C3-45F1-BAFF-F89BA7C5178F}" name="Source" dataDxfId="9"/>
    <tableColumn id="16" xr3:uid="{F6E85F4F-0900-483E-BE88-24BCEF58D78D}" name="Cost Share Item/Description" dataDxfId="8"/>
  </tableColumns>
  <tableStyleInfo name="TableStyleMedium2"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3D284-3050-4FB0-90F4-DB86056EE631}">
  <sheetPr codeName="Sheet1">
    <tabColor theme="4" tint="0.79998168889431442"/>
    <pageSetUpPr fitToPage="1"/>
  </sheetPr>
  <dimension ref="A1:M40"/>
  <sheetViews>
    <sheetView showGridLines="0" topLeftCell="A9" zoomScaleNormal="100" workbookViewId="0">
      <selection activeCell="E24" sqref="E24"/>
    </sheetView>
  </sheetViews>
  <sheetFormatPr defaultColWidth="9.42578125" defaultRowHeight="12.75"/>
  <cols>
    <col min="1" max="2" width="31.42578125" style="7" customWidth="1"/>
    <col min="3" max="3" width="23.42578125" style="7" customWidth="1"/>
    <col min="4" max="4" width="18.42578125" style="7" customWidth="1"/>
    <col min="5" max="5" width="29.42578125" style="7" customWidth="1"/>
    <col min="6" max="6" width="19.42578125" style="1" customWidth="1"/>
    <col min="7" max="7" width="33.42578125" style="1" customWidth="1"/>
    <col min="8" max="19" width="9.42578125" style="1" customWidth="1"/>
    <col min="20" max="16384" width="9.42578125" style="1"/>
  </cols>
  <sheetData>
    <row r="1" spans="1:13" ht="57" customHeight="1"/>
    <row r="2" spans="1:13" s="2" customFormat="1" ht="18" customHeight="1">
      <c r="A2" s="841" t="s">
        <v>0</v>
      </c>
      <c r="B2" s="841"/>
      <c r="C2" s="841"/>
      <c r="D2" s="841"/>
      <c r="E2" s="841"/>
      <c r="F2" s="841"/>
      <c r="G2" s="841"/>
      <c r="H2" s="27"/>
      <c r="I2" s="27"/>
      <c r="J2" s="27"/>
      <c r="K2" s="27"/>
      <c r="L2" s="27"/>
      <c r="M2" s="27"/>
    </row>
    <row r="3" spans="1:13" s="2" customFormat="1" ht="11.25" customHeight="1">
      <c r="A3" s="4"/>
      <c r="B3" s="3"/>
      <c r="C3" s="3"/>
      <c r="D3" s="3"/>
      <c r="E3" s="3"/>
      <c r="F3" s="804"/>
      <c r="G3" s="27"/>
      <c r="H3" s="27"/>
      <c r="I3" s="27"/>
      <c r="J3" s="27"/>
      <c r="K3" s="27"/>
      <c r="L3" s="27"/>
      <c r="M3" s="27"/>
    </row>
    <row r="4" spans="1:13" s="5" customFormat="1" ht="36.75" customHeight="1">
      <c r="A4" s="12" t="s">
        <v>1</v>
      </c>
      <c r="B4" s="11"/>
      <c r="C4" s="14"/>
      <c r="D4" s="14"/>
      <c r="E4" s="14"/>
      <c r="F4" s="45" t="s">
        <v>2</v>
      </c>
      <c r="G4" s="11"/>
    </row>
    <row r="5" spans="1:13" s="5" customFormat="1" ht="39" customHeight="1">
      <c r="A5" s="12" t="s">
        <v>3</v>
      </c>
      <c r="B5" s="13"/>
      <c r="C5" s="14"/>
      <c r="D5" s="14"/>
      <c r="E5" s="14"/>
      <c r="F5" s="45" t="s">
        <v>4</v>
      </c>
      <c r="G5" s="11"/>
    </row>
    <row r="6" spans="1:13" s="5" customFormat="1" ht="12" customHeight="1" thickBot="1">
      <c r="A6" s="12"/>
      <c r="B6" s="6"/>
      <c r="C6" s="6"/>
      <c r="D6" s="6"/>
      <c r="E6" s="6"/>
      <c r="F6" s="12"/>
    </row>
    <row r="7" spans="1:13" ht="48.75" customHeight="1">
      <c r="A7" s="842" t="s">
        <v>5</v>
      </c>
      <c r="B7" s="843"/>
      <c r="C7" s="843"/>
      <c r="D7" s="843"/>
      <c r="E7" s="843"/>
      <c r="F7" s="843"/>
      <c r="G7" s="844"/>
    </row>
    <row r="8" spans="1:13" ht="228" customHeight="1" thickBot="1">
      <c r="A8" s="845" t="s">
        <v>6</v>
      </c>
      <c r="B8" s="846"/>
      <c r="C8" s="846"/>
      <c r="D8" s="846"/>
      <c r="E8" s="846"/>
      <c r="F8" s="846"/>
      <c r="G8" s="847"/>
      <c r="H8" s="5"/>
      <c r="I8" s="28"/>
      <c r="J8" s="5"/>
      <c r="K8" s="5"/>
      <c r="L8" s="5"/>
      <c r="M8" s="5"/>
    </row>
    <row r="9" spans="1:13" ht="7.5" customHeight="1" thickBot="1">
      <c r="F9" s="7"/>
      <c r="H9" s="5"/>
      <c r="I9" s="5"/>
      <c r="J9" s="5"/>
      <c r="K9" s="5"/>
      <c r="L9" s="5"/>
      <c r="M9" s="5"/>
    </row>
    <row r="10" spans="1:13" ht="29.25" customHeight="1" thickBot="1">
      <c r="A10" s="848" t="s">
        <v>7</v>
      </c>
      <c r="B10" s="849"/>
      <c r="C10" s="849"/>
      <c r="D10" s="849"/>
      <c r="E10" s="849"/>
      <c r="F10" s="849"/>
      <c r="G10" s="850"/>
      <c r="H10" s="5"/>
      <c r="I10" s="5"/>
      <c r="J10" s="5"/>
      <c r="K10" s="5"/>
      <c r="L10" s="5"/>
      <c r="M10" s="5"/>
    </row>
    <row r="11" spans="1:13" ht="84" customHeight="1" thickBot="1">
      <c r="A11" s="46" t="s">
        <v>8</v>
      </c>
      <c r="B11" s="26" t="s">
        <v>9</v>
      </c>
      <c r="C11" s="805" t="s">
        <v>10</v>
      </c>
      <c r="D11" s="26" t="s">
        <v>11</v>
      </c>
      <c r="E11" s="851" t="s">
        <v>12</v>
      </c>
      <c r="F11" s="851"/>
      <c r="G11" s="852"/>
      <c r="H11" s="5"/>
      <c r="I11" s="5"/>
      <c r="J11" s="5"/>
      <c r="K11" s="5"/>
      <c r="L11" s="5"/>
    </row>
    <row r="12" spans="1:13" s="8" customFormat="1" ht="15">
      <c r="A12" s="15" t="s">
        <v>13</v>
      </c>
      <c r="B12" s="16">
        <f>'a. Personnel'!H22</f>
        <v>0</v>
      </c>
      <c r="C12" s="39">
        <f>'Instructions and Summary'!C12</f>
        <v>0</v>
      </c>
      <c r="D12" s="40">
        <f>'Instructions and Summary'!D11</f>
        <v>0</v>
      </c>
      <c r="E12" s="853"/>
      <c r="F12" s="853"/>
      <c r="G12" s="854"/>
      <c r="H12" s="5"/>
      <c r="I12" s="5"/>
      <c r="J12" s="5"/>
      <c r="K12" s="5"/>
      <c r="L12" s="5"/>
    </row>
    <row r="13" spans="1:13" s="8" customFormat="1" ht="15">
      <c r="A13" s="29" t="s">
        <v>14</v>
      </c>
      <c r="B13" s="16">
        <f>'a. Personnel'!E22</f>
        <v>0</v>
      </c>
      <c r="C13" s="34"/>
      <c r="D13" s="16"/>
      <c r="E13" s="806"/>
      <c r="F13" s="806"/>
      <c r="G13" s="807"/>
      <c r="H13" s="5"/>
      <c r="I13" s="5"/>
      <c r="J13" s="5"/>
      <c r="K13" s="5"/>
      <c r="L13" s="5"/>
    </row>
    <row r="14" spans="1:13" s="8" customFormat="1" ht="15">
      <c r="A14" s="29" t="s">
        <v>15</v>
      </c>
      <c r="B14" s="16">
        <f>'a. Personnel'!F22</f>
        <v>0</v>
      </c>
      <c r="C14" s="34"/>
      <c r="D14" s="16"/>
      <c r="E14" s="806"/>
      <c r="F14" s="806"/>
      <c r="G14" s="807"/>
      <c r="H14" s="5"/>
      <c r="I14" s="5"/>
      <c r="J14" s="5"/>
      <c r="K14" s="5"/>
      <c r="L14" s="5"/>
    </row>
    <row r="15" spans="1:13" ht="15.95" customHeight="1">
      <c r="A15" s="17" t="s">
        <v>16</v>
      </c>
      <c r="B15" s="18">
        <f>'b. Travel'!K29</f>
        <v>0</v>
      </c>
      <c r="C15" s="39" t="str">
        <f>'Instructions and Summary'!C14</f>
        <v>N</v>
      </c>
      <c r="D15" s="40">
        <f>'Instructions and Summary'!D14</f>
        <v>0</v>
      </c>
      <c r="E15" s="823"/>
      <c r="F15" s="823"/>
      <c r="G15" s="824"/>
      <c r="H15" s="5"/>
      <c r="I15" s="5"/>
      <c r="J15" s="5"/>
      <c r="K15" s="5"/>
      <c r="L15" s="5"/>
    </row>
    <row r="16" spans="1:13" ht="15.95" customHeight="1">
      <c r="A16" s="17" t="s">
        <v>17</v>
      </c>
      <c r="B16" s="18">
        <f>'c. Equipment'!D19</f>
        <v>0</v>
      </c>
      <c r="C16" s="39" t="str">
        <f>'Instructions and Summary'!C15</f>
        <v>N</v>
      </c>
      <c r="D16" s="40">
        <f>'Instructions and Summary'!D15</f>
        <v>0</v>
      </c>
      <c r="E16" s="823"/>
      <c r="F16" s="823"/>
      <c r="G16" s="824"/>
      <c r="H16" s="5"/>
      <c r="I16" s="5"/>
      <c r="J16" s="5"/>
      <c r="K16" s="5"/>
      <c r="L16" s="5"/>
    </row>
    <row r="17" spans="1:12" ht="15.95" customHeight="1">
      <c r="A17" s="17" t="s">
        <v>18</v>
      </c>
      <c r="B17" s="18">
        <f>'d. Supplies'!D18</f>
        <v>0</v>
      </c>
      <c r="C17" s="39" t="str">
        <f>'Instructions and Summary'!C16</f>
        <v>N</v>
      </c>
      <c r="D17" s="40">
        <f>'Instructions and Summary'!D16</f>
        <v>0</v>
      </c>
      <c r="E17" s="823"/>
      <c r="F17" s="823"/>
      <c r="G17" s="824"/>
      <c r="H17" s="5"/>
      <c r="I17" s="5"/>
      <c r="J17" s="5"/>
      <c r="K17" s="5"/>
      <c r="L17" s="5"/>
    </row>
    <row r="18" spans="1:12" ht="15.95" customHeight="1">
      <c r="A18" s="19" t="s">
        <v>19</v>
      </c>
      <c r="B18" s="18" t="e">
        <f>'e2. Subawards'!#REF!</f>
        <v>#REF!</v>
      </c>
      <c r="C18" s="39" t="str">
        <f>'Instructions and Summary'!C18</f>
        <v>N</v>
      </c>
      <c r="D18" s="40" t="e">
        <f>'Instructions and Summary'!#REF!</f>
        <v>#REF!</v>
      </c>
      <c r="E18" s="823"/>
      <c r="F18" s="823"/>
      <c r="G18" s="824"/>
      <c r="H18" s="5"/>
      <c r="I18" s="5"/>
      <c r="J18" s="5"/>
      <c r="K18" s="5"/>
      <c r="L18" s="5"/>
    </row>
    <row r="19" spans="1:12" ht="15">
      <c r="A19" s="17" t="s">
        <v>20</v>
      </c>
      <c r="B19" s="16">
        <f>'f. Construction'!B22</f>
        <v>0</v>
      </c>
      <c r="C19" s="39" t="str">
        <f>'Instructions and Summary'!C19</f>
        <v>N</v>
      </c>
      <c r="D19" s="40">
        <f>'Instructions and Summary'!D18</f>
        <v>0</v>
      </c>
      <c r="E19" s="823"/>
      <c r="F19" s="823"/>
      <c r="G19" s="824"/>
      <c r="H19" s="5"/>
      <c r="I19" s="5"/>
      <c r="J19" s="5"/>
      <c r="K19" s="5"/>
      <c r="L19" s="5"/>
    </row>
    <row r="20" spans="1:12" ht="15.95" customHeight="1">
      <c r="A20" s="17" t="s">
        <v>21</v>
      </c>
      <c r="B20" s="18">
        <f>'g. Other'!B15</f>
        <v>0</v>
      </c>
      <c r="C20" s="39" t="str">
        <f>'Instructions and Summary'!C20</f>
        <v>N</v>
      </c>
      <c r="D20" s="40">
        <f>'Instructions and Summary'!D20</f>
        <v>0</v>
      </c>
      <c r="E20" s="823"/>
      <c r="F20" s="823"/>
      <c r="G20" s="824"/>
      <c r="H20" s="5"/>
      <c r="I20" s="5"/>
      <c r="J20" s="5"/>
      <c r="K20" s="5"/>
      <c r="L20" s="5"/>
    </row>
    <row r="21" spans="1:12" ht="15.95" customHeight="1">
      <c r="A21" s="17" t="s">
        <v>22</v>
      </c>
      <c r="B21" s="18" t="e">
        <f>SUM(B12:B20)-(B13+B14)</f>
        <v>#REF!</v>
      </c>
      <c r="C21" s="34"/>
      <c r="D21" s="18" t="e">
        <f>SUM(D12:D20)</f>
        <v>#REF!</v>
      </c>
      <c r="E21" s="823"/>
      <c r="F21" s="823"/>
      <c r="G21" s="824"/>
      <c r="H21" s="5"/>
      <c r="I21" s="5"/>
      <c r="J21" s="5"/>
      <c r="K21" s="5"/>
      <c r="L21" s="5"/>
    </row>
    <row r="22" spans="1:12" ht="5.45" customHeight="1">
      <c r="A22" s="825"/>
      <c r="B22" s="826"/>
      <c r="C22" s="826"/>
      <c r="D22" s="826"/>
      <c r="E22" s="826"/>
      <c r="F22" s="826"/>
      <c r="G22" s="827"/>
      <c r="H22" s="5"/>
      <c r="I22" s="5"/>
      <c r="J22" s="5"/>
      <c r="K22" s="5"/>
      <c r="L22" s="5"/>
    </row>
    <row r="23" spans="1:12" ht="15.95" customHeight="1">
      <c r="A23" s="17" t="s">
        <v>23</v>
      </c>
      <c r="B23" s="18">
        <f>'h. Indirect'!D17</f>
        <v>0</v>
      </c>
      <c r="C23" s="39" t="e">
        <f>'Instructions and Summary'!#REF!</f>
        <v>#REF!</v>
      </c>
      <c r="D23" s="41" t="e">
        <f>'Instructions and Summary'!#REF!</f>
        <v>#REF!</v>
      </c>
      <c r="E23" s="823"/>
      <c r="F23" s="823"/>
      <c r="G23" s="824"/>
      <c r="H23" s="5"/>
      <c r="I23" s="5"/>
      <c r="J23" s="5"/>
      <c r="K23" s="5"/>
      <c r="L23" s="5"/>
    </row>
    <row r="24" spans="1:12" ht="15.95" customHeight="1">
      <c r="A24" s="33" t="s">
        <v>24</v>
      </c>
      <c r="B24" s="32">
        <f>'h. Indirect'!E17</f>
        <v>0</v>
      </c>
      <c r="C24" s="34"/>
      <c r="D24" s="32"/>
      <c r="E24" s="30"/>
      <c r="F24" s="30"/>
      <c r="G24" s="31"/>
      <c r="H24" s="5"/>
      <c r="I24" s="5"/>
      <c r="J24" s="5"/>
      <c r="K24" s="5"/>
      <c r="L24" s="5"/>
    </row>
    <row r="25" spans="1:12" ht="15.95" customHeight="1">
      <c r="A25" s="33" t="s">
        <v>25</v>
      </c>
      <c r="B25" s="18" t="e">
        <f>'h. Indirect'!#REF!</f>
        <v>#REF!</v>
      </c>
      <c r="C25" s="34"/>
      <c r="D25" s="18"/>
      <c r="E25" s="30"/>
      <c r="F25" s="30"/>
      <c r="G25" s="31"/>
      <c r="H25" s="5"/>
      <c r="I25" s="5"/>
      <c r="J25" s="5"/>
      <c r="K25" s="5"/>
      <c r="L25" s="5"/>
    </row>
    <row r="26" spans="1:12" ht="4.5" customHeight="1">
      <c r="A26" s="828"/>
      <c r="B26" s="829"/>
      <c r="C26" s="829"/>
      <c r="D26" s="829"/>
      <c r="E26" s="829"/>
      <c r="F26" s="829"/>
      <c r="G26" s="830"/>
      <c r="H26" s="5"/>
      <c r="I26" s="5"/>
      <c r="J26" s="5"/>
      <c r="K26" s="5"/>
      <c r="L26" s="5"/>
    </row>
    <row r="27" spans="1:12" ht="15.95" customHeight="1">
      <c r="A27" s="17" t="s">
        <v>26</v>
      </c>
      <c r="B27" s="18" t="e">
        <f>B21+B23</f>
        <v>#REF!</v>
      </c>
      <c r="C27" s="35"/>
      <c r="D27" s="18" t="e">
        <f>D21+D23</f>
        <v>#REF!</v>
      </c>
      <c r="E27" s="823"/>
      <c r="F27" s="823"/>
      <c r="G27" s="824"/>
      <c r="H27" s="5"/>
      <c r="I27" s="5"/>
      <c r="J27" s="5"/>
      <c r="K27" s="5"/>
      <c r="L27" s="5"/>
    </row>
    <row r="28" spans="1:12" ht="3.75" customHeight="1">
      <c r="A28" s="831"/>
      <c r="B28" s="832"/>
      <c r="C28" s="832"/>
      <c r="D28" s="832"/>
      <c r="E28" s="832"/>
      <c r="F28" s="832"/>
      <c r="G28" s="833"/>
      <c r="H28" s="5"/>
      <c r="I28" s="5"/>
      <c r="J28" s="5"/>
      <c r="K28" s="5"/>
      <c r="L28" s="5"/>
    </row>
    <row r="29" spans="1:12" ht="15.95" customHeight="1">
      <c r="A29" s="20" t="s">
        <v>27</v>
      </c>
      <c r="B29" s="18" t="e">
        <f>'i. Cost Sharing-Matching'!#REF!</f>
        <v>#REF!</v>
      </c>
      <c r="C29" s="42" t="str">
        <f>'Instructions and Summary'!C26</f>
        <v>An Eligible Entity that includes matching funds as part of its application will receive additional consideration during the review process.</v>
      </c>
      <c r="D29" s="41">
        <f>'Instructions and Summary'!D27</f>
        <v>0</v>
      </c>
      <c r="E29" s="823"/>
      <c r="F29" s="823"/>
      <c r="G29" s="824"/>
      <c r="H29" s="5"/>
      <c r="I29" s="5"/>
      <c r="J29" s="5"/>
      <c r="K29" s="5"/>
      <c r="L29" s="5"/>
    </row>
    <row r="30" spans="1:12" ht="15.95" customHeight="1">
      <c r="A30" s="17" t="s">
        <v>28</v>
      </c>
      <c r="B30" s="21" t="e">
        <f>B29/B32</f>
        <v>#REF!</v>
      </c>
      <c r="C30" s="34"/>
      <c r="D30" s="21"/>
      <c r="E30" s="823"/>
      <c r="F30" s="823"/>
      <c r="G30" s="824"/>
    </row>
    <row r="31" spans="1:12" ht="3.75" customHeight="1">
      <c r="A31" s="834"/>
      <c r="B31" s="835"/>
      <c r="C31" s="835"/>
      <c r="D31" s="835"/>
      <c r="E31" s="835"/>
      <c r="F31" s="22"/>
      <c r="G31" s="23"/>
    </row>
    <row r="32" spans="1:12" ht="60.75" thickBot="1">
      <c r="A32" s="24" t="s">
        <v>29</v>
      </c>
      <c r="B32" s="25" t="e">
        <f>B27+B29</f>
        <v>#REF!</v>
      </c>
      <c r="C32" s="38" t="s">
        <v>30</v>
      </c>
      <c r="D32" s="25" t="e">
        <f>D27+D29</f>
        <v>#REF!</v>
      </c>
      <c r="E32" s="836"/>
      <c r="F32" s="836"/>
      <c r="G32" s="837"/>
    </row>
    <row r="33" spans="1:7" ht="15.95" customHeight="1" thickBot="1">
      <c r="A33" s="838" t="s">
        <v>31</v>
      </c>
      <c r="B33" s="839"/>
      <c r="C33" s="840"/>
      <c r="D33" s="36" t="e">
        <f>D32/B27</f>
        <v>#REF!</v>
      </c>
      <c r="E33" s="43"/>
      <c r="F33" s="43"/>
      <c r="G33" s="44"/>
    </row>
    <row r="34" spans="1:7" ht="15.95" customHeight="1" thickBot="1"/>
    <row r="35" spans="1:7" ht="8.25" customHeight="1">
      <c r="A35" s="817" t="s">
        <v>32</v>
      </c>
      <c r="B35" s="818"/>
      <c r="C35" s="818"/>
      <c r="D35" s="818"/>
      <c r="E35" s="818"/>
      <c r="F35" s="818"/>
      <c r="G35" s="819"/>
    </row>
    <row r="36" spans="1:7" ht="44.25" customHeight="1" thickBot="1">
      <c r="A36" s="820"/>
      <c r="B36" s="821"/>
      <c r="C36" s="821"/>
      <c r="D36" s="821"/>
      <c r="E36" s="821"/>
      <c r="F36" s="821"/>
      <c r="G36" s="822"/>
    </row>
    <row r="37" spans="1:7" ht="10.5" customHeight="1"/>
    <row r="40" spans="1:7">
      <c r="A40" s="9"/>
      <c r="B40" s="9"/>
      <c r="C40" s="9"/>
      <c r="D40" s="9"/>
      <c r="E40" s="9"/>
    </row>
  </sheetData>
  <sheetProtection formatCells="0" formatColumns="0" formatRows="0"/>
  <mergeCells count="24">
    <mergeCell ref="E20:G20"/>
    <mergeCell ref="A2:G2"/>
    <mergeCell ref="A7:G7"/>
    <mergeCell ref="A8:G8"/>
    <mergeCell ref="A10:G10"/>
    <mergeCell ref="E11:G11"/>
    <mergeCell ref="E12:G12"/>
    <mergeCell ref="E15:G15"/>
    <mergeCell ref="E16:G16"/>
    <mergeCell ref="E17:G17"/>
    <mergeCell ref="E18:G18"/>
    <mergeCell ref="E19:G19"/>
    <mergeCell ref="A35:G36"/>
    <mergeCell ref="E21:G21"/>
    <mergeCell ref="A22:G22"/>
    <mergeCell ref="E23:G23"/>
    <mergeCell ref="A26:G26"/>
    <mergeCell ref="E27:G27"/>
    <mergeCell ref="A28:G28"/>
    <mergeCell ref="E29:G29"/>
    <mergeCell ref="E30:G30"/>
    <mergeCell ref="A31:E31"/>
    <mergeCell ref="E32:G32"/>
    <mergeCell ref="A33:C33"/>
  </mergeCells>
  <conditionalFormatting sqref="D12:D21">
    <cfRule type="expression" dxfId="257" priority="5">
      <formula>$C12="no"</formula>
    </cfRule>
  </conditionalFormatting>
  <conditionalFormatting sqref="D23">
    <cfRule type="expression" dxfId="256" priority="4">
      <formula>$C$23="no"</formula>
    </cfRule>
  </conditionalFormatting>
  <conditionalFormatting sqref="D29">
    <cfRule type="expression" dxfId="255" priority="1">
      <formula>$C$23="no"</formula>
    </cfRule>
  </conditionalFormatting>
  <conditionalFormatting sqref="D33">
    <cfRule type="cellIs" dxfId="254" priority="2" operator="between">
      <formula>0</formula>
      <formula>0.02</formula>
    </cfRule>
    <cfRule type="cellIs" dxfId="253" priority="7" operator="greaterThan">
      <formula>0.02005</formula>
    </cfRule>
  </conditionalFormatting>
  <conditionalFormatting sqref="E15:G15">
    <cfRule type="expression" dxfId="252" priority="6">
      <formula>$C12="no"</formula>
    </cfRule>
  </conditionalFormatting>
  <printOptions horizontalCentered="1"/>
  <pageMargins left="0.5" right="0.5" top="0.25" bottom="0.25" header="0.5" footer="0.5"/>
  <pageSetup scale="70" orientation="landscape"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597A02B-9209-4FC3-B130-989DB79F2E06}">
          <x14:formula1>
            <xm:f>List!$Q$1:$Q$3</xm:f>
          </x14:formula1>
          <xm:sqref>C23 C12 C15:C20 C29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0"/>
    <pageSetUpPr fitToPage="1"/>
  </sheetPr>
  <dimension ref="A1:S23"/>
  <sheetViews>
    <sheetView showGridLines="0" topLeftCell="A2" zoomScale="90" zoomScaleNormal="90" workbookViewId="0">
      <selection activeCell="A3" sqref="A3"/>
    </sheetView>
  </sheetViews>
  <sheetFormatPr defaultColWidth="9.42578125" defaultRowHeight="13.5"/>
  <cols>
    <col min="1" max="1" width="30.42578125" style="51" customWidth="1"/>
    <col min="2" max="5" width="20.42578125" style="51" customWidth="1"/>
    <col min="6" max="6" width="26.7109375" style="51" customWidth="1"/>
    <col min="7" max="7" width="20.42578125" style="51" customWidth="1"/>
    <col min="8" max="8" width="26.5703125" style="570" customWidth="1"/>
    <col min="9" max="9" width="44.7109375" style="571" customWidth="1"/>
    <col min="10" max="10" width="44" style="571" customWidth="1"/>
    <col min="11" max="11" width="22" style="571" customWidth="1"/>
    <col min="12" max="12" width="21.140625" style="571" bestFit="1" customWidth="1"/>
    <col min="13" max="13" width="34.7109375" style="571" customWidth="1"/>
    <col min="14" max="14" width="7.7109375" style="51" bestFit="1" customWidth="1"/>
    <col min="15" max="15" width="27.5703125" style="51" customWidth="1"/>
    <col min="16" max="16" width="15.5703125" style="51" bestFit="1" customWidth="1"/>
    <col min="17" max="17" width="17" style="51" customWidth="1"/>
    <col min="18" max="18" width="14.7109375" style="51" customWidth="1"/>
    <col min="19" max="19" width="22.28515625" style="51" customWidth="1"/>
    <col min="20" max="16384" width="9.42578125" style="51"/>
  </cols>
  <sheetData>
    <row r="1" spans="1:19" s="147" customFormat="1" ht="12.75" customHeight="1">
      <c r="A1" s="938"/>
      <c r="B1" s="938"/>
      <c r="C1" s="938"/>
      <c r="D1" s="938"/>
      <c r="E1" s="938"/>
      <c r="F1" s="815"/>
      <c r="G1" s="815"/>
      <c r="H1" s="815"/>
      <c r="I1" s="815"/>
      <c r="J1" s="815"/>
      <c r="K1" s="815"/>
      <c r="L1" s="815"/>
      <c r="M1" s="815"/>
    </row>
    <row r="2" spans="1:19" s="148" customFormat="1" ht="19.5" thickBot="1">
      <c r="A2" s="939" t="s">
        <v>21</v>
      </c>
      <c r="B2" s="939"/>
      <c r="C2" s="939"/>
      <c r="D2" s="939"/>
      <c r="E2" s="939"/>
      <c r="F2" s="939"/>
      <c r="G2" s="939"/>
      <c r="H2" s="939"/>
      <c r="I2" s="939"/>
      <c r="J2" s="939"/>
      <c r="K2" s="939"/>
      <c r="L2" s="939"/>
      <c r="M2" s="939"/>
      <c r="N2" s="939"/>
      <c r="O2" s="939"/>
      <c r="P2" s="939"/>
      <c r="Q2" s="939"/>
      <c r="R2" s="125"/>
      <c r="S2" s="753"/>
    </row>
    <row r="3" spans="1:19" ht="174" customHeight="1" thickBot="1">
      <c r="A3" s="963" t="s">
        <v>201</v>
      </c>
      <c r="B3" s="958"/>
      <c r="C3" s="958"/>
      <c r="D3" s="958"/>
      <c r="E3" s="958"/>
      <c r="F3" s="958"/>
      <c r="G3" s="958"/>
      <c r="H3" s="958"/>
      <c r="I3" s="958"/>
      <c r="J3" s="958"/>
      <c r="K3" s="958"/>
      <c r="L3" s="958"/>
      <c r="M3" s="958"/>
      <c r="N3" s="958"/>
      <c r="O3" s="959"/>
      <c r="P3" s="770"/>
      <c r="Q3" s="770"/>
      <c r="R3" s="125"/>
    </row>
    <row r="4" spans="1:19" ht="11.65" customHeight="1" thickBot="1">
      <c r="A4" s="233"/>
      <c r="B4" s="233"/>
      <c r="C4" s="233"/>
      <c r="D4" s="233"/>
      <c r="E4" s="233"/>
      <c r="F4" s="233"/>
      <c r="G4" s="233"/>
      <c r="H4" s="233"/>
      <c r="I4" s="233"/>
      <c r="J4" s="233"/>
      <c r="K4" s="233"/>
      <c r="L4" s="233"/>
      <c r="M4" s="233"/>
      <c r="N4" s="233"/>
      <c r="O4" s="233"/>
      <c r="P4" s="233"/>
      <c r="Q4" s="233"/>
      <c r="R4" s="125"/>
      <c r="S4" s="125"/>
    </row>
    <row r="5" spans="1:19" ht="14.85" customHeight="1">
      <c r="A5" s="48"/>
      <c r="B5" s="48"/>
      <c r="C5" s="48"/>
      <c r="D5" s="48"/>
      <c r="E5" s="432"/>
      <c r="F5" s="432"/>
      <c r="G5" s="432"/>
      <c r="H5" s="546"/>
      <c r="I5" s="547"/>
      <c r="J5" s="547"/>
      <c r="K5" s="914" t="s">
        <v>202</v>
      </c>
      <c r="L5" s="915"/>
      <c r="M5" s="915"/>
      <c r="N5" s="915"/>
      <c r="O5" s="916"/>
      <c r="P5" s="125"/>
      <c r="Q5" s="125"/>
      <c r="R5" s="125"/>
      <c r="S5" s="125"/>
    </row>
    <row r="6" spans="1:19" s="125" customFormat="1" ht="78" customHeight="1" thickBot="1">
      <c r="A6" s="237" t="s">
        <v>192</v>
      </c>
      <c r="B6" s="54" t="s">
        <v>203</v>
      </c>
      <c r="C6" s="54" t="s">
        <v>79</v>
      </c>
      <c r="D6" s="56" t="s">
        <v>140</v>
      </c>
      <c r="E6" s="516" t="s">
        <v>81</v>
      </c>
      <c r="F6" s="517" t="s">
        <v>204</v>
      </c>
      <c r="G6" s="548" t="s">
        <v>84</v>
      </c>
      <c r="H6" s="549" t="s">
        <v>205</v>
      </c>
      <c r="I6" s="517" t="s">
        <v>144</v>
      </c>
      <c r="J6" s="727" t="s">
        <v>87</v>
      </c>
      <c r="K6" s="548" t="s">
        <v>88</v>
      </c>
      <c r="L6" s="517" t="s">
        <v>89</v>
      </c>
      <c r="M6" s="517" t="s">
        <v>90</v>
      </c>
      <c r="N6" s="517" t="s">
        <v>91</v>
      </c>
      <c r="O6" s="517" t="s">
        <v>129</v>
      </c>
    </row>
    <row r="7" spans="1:19" ht="189.2" customHeight="1" thickBot="1">
      <c r="A7" s="550" t="s">
        <v>206</v>
      </c>
      <c r="B7" s="70">
        <v>1500</v>
      </c>
      <c r="C7" s="70" t="s">
        <v>62</v>
      </c>
      <c r="D7" s="70" t="s">
        <v>102</v>
      </c>
      <c r="E7" s="551">
        <v>0</v>
      </c>
      <c r="F7" s="70">
        <f>B7*E7</f>
        <v>0</v>
      </c>
      <c r="G7" s="552">
        <v>0</v>
      </c>
      <c r="H7" s="70">
        <f>B7*G7</f>
        <v>0</v>
      </c>
      <c r="I7" s="553" t="s">
        <v>207</v>
      </c>
      <c r="J7" s="728" t="s">
        <v>208</v>
      </c>
      <c r="K7" s="69" t="s">
        <v>102</v>
      </c>
      <c r="L7" s="63"/>
      <c r="M7" s="71"/>
      <c r="N7" s="72"/>
      <c r="O7" s="342"/>
    </row>
    <row r="8" spans="1:19">
      <c r="A8" s="554"/>
      <c r="B8" s="555"/>
      <c r="C8" s="555"/>
      <c r="D8" s="555"/>
      <c r="E8" s="556">
        <v>0</v>
      </c>
      <c r="F8" s="85">
        <f>ROUND(E8*B8,2)</f>
        <v>0</v>
      </c>
      <c r="G8" s="557">
        <v>0</v>
      </c>
      <c r="H8" s="558">
        <f>ROUND(B8*G8,2)</f>
        <v>0</v>
      </c>
      <c r="I8" s="712"/>
      <c r="J8" s="82"/>
      <c r="K8" s="83"/>
      <c r="L8" s="772">
        <v>0</v>
      </c>
      <c r="M8" s="86"/>
      <c r="N8" s="87"/>
      <c r="O8" s="351"/>
    </row>
    <row r="9" spans="1:19">
      <c r="A9" s="559"/>
      <c r="B9" s="560"/>
      <c r="C9" s="560"/>
      <c r="D9" s="560"/>
      <c r="E9" s="561">
        <v>0</v>
      </c>
      <c r="F9" s="85">
        <f t="shared" ref="F9:F13" si="0">ROUND(E9*B9,2)</f>
        <v>0</v>
      </c>
      <c r="G9" s="557">
        <v>0</v>
      </c>
      <c r="H9" s="558">
        <f t="shared" ref="H9:H12" si="1">ROUND(B9*G9,2)</f>
        <v>0</v>
      </c>
      <c r="I9" s="712"/>
      <c r="J9" s="82"/>
      <c r="K9" s="89"/>
      <c r="L9" s="772">
        <v>0</v>
      </c>
      <c r="M9" s="92"/>
      <c r="N9" s="93"/>
      <c r="O9" s="295"/>
    </row>
    <row r="10" spans="1:19">
      <c r="A10" s="559"/>
      <c r="B10" s="560"/>
      <c r="C10" s="560"/>
      <c r="D10" s="560"/>
      <c r="E10" s="561">
        <v>0</v>
      </c>
      <c r="F10" s="85">
        <f t="shared" si="0"/>
        <v>0</v>
      </c>
      <c r="G10" s="557">
        <v>0</v>
      </c>
      <c r="H10" s="558">
        <f t="shared" si="1"/>
        <v>0</v>
      </c>
      <c r="I10" s="712"/>
      <c r="J10" s="82"/>
      <c r="K10" s="89"/>
      <c r="L10" s="772">
        <v>0</v>
      </c>
      <c r="M10" s="92"/>
      <c r="N10" s="93"/>
      <c r="O10" s="295"/>
    </row>
    <row r="11" spans="1:19">
      <c r="A11" s="562"/>
      <c r="B11" s="563"/>
      <c r="C11" s="563"/>
      <c r="D11" s="563"/>
      <c r="E11" s="561">
        <v>0</v>
      </c>
      <c r="F11" s="85">
        <f t="shared" si="0"/>
        <v>0</v>
      </c>
      <c r="G11" s="557">
        <v>0</v>
      </c>
      <c r="H11" s="558">
        <f t="shared" si="1"/>
        <v>0</v>
      </c>
      <c r="I11" s="712"/>
      <c r="J11" s="82"/>
      <c r="K11" s="89"/>
      <c r="L11" s="772">
        <v>0</v>
      </c>
      <c r="M11" s="92"/>
      <c r="N11" s="93"/>
      <c r="O11" s="295"/>
    </row>
    <row r="12" spans="1:19">
      <c r="A12" s="562"/>
      <c r="B12" s="563"/>
      <c r="C12" s="563"/>
      <c r="D12" s="563"/>
      <c r="E12" s="561">
        <v>0</v>
      </c>
      <c r="F12" s="85">
        <f>ROUND(E12*B12,2)</f>
        <v>0</v>
      </c>
      <c r="G12" s="557">
        <v>0</v>
      </c>
      <c r="H12" s="558">
        <f t="shared" si="1"/>
        <v>0</v>
      </c>
      <c r="I12" s="712"/>
      <c r="J12" s="82"/>
      <c r="K12" s="89"/>
      <c r="L12" s="772">
        <v>0</v>
      </c>
      <c r="M12" s="92"/>
      <c r="N12" s="93"/>
      <c r="O12" s="295"/>
      <c r="Q12" s="755"/>
    </row>
    <row r="13" spans="1:19" ht="14.25" thickBot="1">
      <c r="A13" s="562"/>
      <c r="B13" s="563"/>
      <c r="C13" s="563"/>
      <c r="D13" s="563"/>
      <c r="E13" s="564">
        <v>0</v>
      </c>
      <c r="F13" s="85">
        <f t="shared" si="0"/>
        <v>0</v>
      </c>
      <c r="G13" s="565">
        <v>0</v>
      </c>
      <c r="H13" s="558">
        <f>ROUND(B13*G13,2)</f>
        <v>0</v>
      </c>
      <c r="I13" s="413"/>
      <c r="J13" s="97"/>
      <c r="K13" s="112"/>
      <c r="L13" s="772">
        <v>0</v>
      </c>
      <c r="M13" s="115"/>
      <c r="N13" s="116"/>
      <c r="O13" s="304"/>
      <c r="Q13" s="755"/>
    </row>
    <row r="14" spans="1:19" ht="14.25" thickBot="1">
      <c r="A14" s="326"/>
      <c r="B14" s="326"/>
      <c r="C14" s="326"/>
      <c r="D14" s="326"/>
      <c r="E14" s="566"/>
      <c r="F14" s="566"/>
      <c r="G14" s="566"/>
      <c r="H14" s="567"/>
      <c r="I14" s="567"/>
      <c r="J14" s="568"/>
      <c r="K14" s="568"/>
      <c r="L14" s="568"/>
      <c r="M14" s="434"/>
      <c r="O14" s="756"/>
      <c r="P14" s="122"/>
      <c r="Q14" s="123"/>
      <c r="R14" s="119"/>
      <c r="S14" s="755"/>
    </row>
    <row r="15" spans="1:19" s="125" customFormat="1" ht="52.7" customHeight="1" thickBot="1">
      <c r="A15" s="569" t="s">
        <v>209</v>
      </c>
      <c r="B15" s="126">
        <f>SUM(B8:B13)</f>
        <v>0</v>
      </c>
      <c r="C15" s="127" t="s">
        <v>105</v>
      </c>
      <c r="D15" s="127">
        <f>SUMIF(D8:D13,"Yes",B8:B13)</f>
        <v>0</v>
      </c>
      <c r="E15" s="128" t="s">
        <v>106</v>
      </c>
      <c r="F15" s="127">
        <f>SUM(F8:F13)</f>
        <v>0</v>
      </c>
      <c r="G15" s="128" t="s">
        <v>107</v>
      </c>
      <c r="H15" s="127">
        <f>SUM(H8:H13)</f>
        <v>0</v>
      </c>
      <c r="I15" s="126"/>
      <c r="J15" s="127"/>
      <c r="K15" s="129"/>
      <c r="L15" s="203">
        <f>SUM(L8:L13)</f>
        <v>0</v>
      </c>
      <c r="M15" s="51"/>
      <c r="N15" s="51"/>
      <c r="O15" s="51"/>
      <c r="P15" s="51"/>
      <c r="Q15" s="51"/>
    </row>
    <row r="16" spans="1:19" ht="14.25" thickBot="1"/>
    <row r="17" spans="1:15" ht="15.75" thickBot="1">
      <c r="B17" s="903" t="s">
        <v>108</v>
      </c>
      <c r="C17" s="904"/>
      <c r="D17" s="904"/>
      <c r="E17" s="904"/>
      <c r="F17" s="905"/>
    </row>
    <row r="18" spans="1:15" ht="15.75" thickBot="1">
      <c r="A18" s="136"/>
      <c r="B18" s="311" t="s">
        <v>62</v>
      </c>
      <c r="C18" s="312" t="s">
        <v>63</v>
      </c>
      <c r="D18" s="312" t="s">
        <v>64</v>
      </c>
      <c r="E18" s="313" t="s">
        <v>65</v>
      </c>
      <c r="F18" s="314" t="s">
        <v>66</v>
      </c>
    </row>
    <row r="19" spans="1:15" ht="15.75" thickBot="1">
      <c r="A19" s="142" t="s">
        <v>109</v>
      </c>
      <c r="B19" s="572">
        <f>SUMIF($C$8:$C$13,B18,$B$8:$B$13)</f>
        <v>0</v>
      </c>
      <c r="C19" s="573">
        <f t="shared" ref="C19:D19" si="2">SUMIF($C$8:$C$13,C18,$B$8:$B$13)</f>
        <v>0</v>
      </c>
      <c r="D19" s="573">
        <f t="shared" si="2"/>
        <v>0</v>
      </c>
      <c r="E19" s="573">
        <f>SUMIF($C$8:$C$13,E18,$B$8:$B$13)</f>
        <v>0</v>
      </c>
      <c r="F19" s="574">
        <f>SUMIF($C$8:$C$13,F18,$B$8:$B$13)</f>
        <v>0</v>
      </c>
    </row>
    <row r="20" spans="1:15" ht="14.25" thickBot="1"/>
    <row r="21" spans="1:15" ht="22.5" customHeight="1">
      <c r="A21" s="944" t="s">
        <v>32</v>
      </c>
      <c r="B21" s="945"/>
      <c r="C21" s="945"/>
      <c r="D21" s="945"/>
      <c r="E21" s="945"/>
      <c r="F21" s="945"/>
      <c r="G21" s="945"/>
      <c r="H21" s="945"/>
      <c r="I21" s="945"/>
      <c r="J21" s="945"/>
      <c r="K21" s="945"/>
      <c r="L21" s="945"/>
      <c r="M21" s="945"/>
      <c r="N21" s="945"/>
      <c r="O21" s="946"/>
    </row>
    <row r="22" spans="1:15" ht="42.75" customHeight="1">
      <c r="A22" s="960"/>
      <c r="B22" s="961"/>
      <c r="C22" s="961"/>
      <c r="D22" s="961"/>
      <c r="E22" s="961"/>
      <c r="F22" s="961"/>
      <c r="G22" s="961"/>
      <c r="H22" s="961"/>
      <c r="I22" s="961"/>
      <c r="J22" s="961"/>
      <c r="K22" s="961"/>
      <c r="L22" s="961"/>
      <c r="M22" s="961"/>
      <c r="N22" s="961"/>
      <c r="O22" s="962"/>
    </row>
    <row r="23" spans="1:15" ht="14.25" thickBot="1">
      <c r="A23" s="947"/>
      <c r="B23" s="948"/>
      <c r="C23" s="948"/>
      <c r="D23" s="948"/>
      <c r="E23" s="948"/>
      <c r="F23" s="948"/>
      <c r="G23" s="948"/>
      <c r="H23" s="948"/>
      <c r="I23" s="948"/>
      <c r="J23" s="948"/>
      <c r="K23" s="948"/>
      <c r="L23" s="948"/>
      <c r="M23" s="948"/>
      <c r="N23" s="948"/>
      <c r="O23" s="949"/>
    </row>
  </sheetData>
  <sheetProtection formatCells="0" formatColumns="0" formatRows="0" insertRows="0" deleteRows="0"/>
  <mergeCells count="6">
    <mergeCell ref="B17:F17"/>
    <mergeCell ref="A1:E1"/>
    <mergeCell ref="A2:Q2"/>
    <mergeCell ref="K5:O5"/>
    <mergeCell ref="A21:O23"/>
    <mergeCell ref="A3:O3"/>
  </mergeCells>
  <phoneticPr fontId="4" type="noConversion"/>
  <conditionalFormatting sqref="Q14">
    <cfRule type="expression" dxfId="58" priority="3">
      <formula>$N14="no"</formula>
    </cfRule>
    <cfRule type="expression" dxfId="57" priority="4">
      <formula>$N14="tbd"</formula>
    </cfRule>
  </conditionalFormatting>
  <conditionalFormatting sqref="M8:O13">
    <cfRule type="expression" dxfId="56" priority="35">
      <formula>$G8="no"</formula>
    </cfRule>
    <cfRule type="expression" dxfId="55" priority="36">
      <formula>$G8="tbd"</formula>
    </cfRule>
  </conditionalFormatting>
  <conditionalFormatting sqref="L8:L13">
    <cfRule type="expression" dxfId="54" priority="1">
      <formula>$H9="no"</formula>
    </cfRule>
    <cfRule type="expression" dxfId="53" priority="2">
      <formula>$H9="tbd"</formula>
    </cfRule>
  </conditionalFormatting>
  <dataValidations disablePrompts="1" count="3">
    <dataValidation type="list" allowBlank="1" showInputMessage="1" showErrorMessage="1" sqref="C7:C13" xr:uid="{0E7D8604-D828-4794-8417-B3B2D4CD6094}">
      <formula1>"Year 1, Year 2, Year 3, Year 4, Year 5"</formula1>
    </dataValidation>
    <dataValidation type="list" allowBlank="1" showInputMessage="1" showErrorMessage="1" sqref="D7:D13" xr:uid="{F95D43CA-5A84-43A9-8721-0B1468AAD1A5}">
      <formula1>"Yes, No"</formula1>
    </dataValidation>
    <dataValidation type="list" allowBlank="1" showInputMessage="1" showErrorMessage="1" sqref="N7:N13" xr:uid="{A7D72F81-4933-453E-84C6-61F8D9311425}">
      <formula1>"State,Local,Other"</formula1>
    </dataValidation>
  </dataValidations>
  <printOptions horizontalCentered="1"/>
  <pageMargins left="0.5" right="0.5" top="0.25" bottom="0.25" header="0.5" footer="0.5"/>
  <pageSetup scale="67" fitToHeight="0" orientation="landscape" horizontalDpi="300" verticalDpi="300" r:id="rId1"/>
  <headerFooter alignWithMargins="0"/>
  <drawing r:id="rId2"/>
  <tableParts count="1">
    <tablePart r:id="rId3"/>
  </tablePart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255B2144-478F-4454-A75B-1AC1AD699345}">
          <x14:formula1>
            <xm:f>List!$T$1:$T$4</xm:f>
          </x14:formula1>
          <xm:sqref>M7:M13</xm:sqref>
        </x14:dataValidation>
        <x14:dataValidation type="list" allowBlank="1" showInputMessage="1" showErrorMessage="1" xr:uid="{E9E6DCBC-39FC-460F-BA28-D98566203482}">
          <x14:formula1>
            <xm:f>List!$S$1:$S$3</xm:f>
          </x14:formula1>
          <xm:sqref>P14 K7:K13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0"/>
    <pageSetUpPr fitToPage="1"/>
  </sheetPr>
  <dimension ref="A1:S21"/>
  <sheetViews>
    <sheetView showGridLines="0" topLeftCell="A2" zoomScale="80" zoomScaleNormal="80" workbookViewId="0">
      <selection activeCell="A3" sqref="A3"/>
    </sheetView>
  </sheetViews>
  <sheetFormatPr defaultColWidth="9.42578125" defaultRowHeight="13.5"/>
  <cols>
    <col min="1" max="1" width="20.42578125" style="579" customWidth="1"/>
    <col min="2" max="3" width="23.28515625" style="579" customWidth="1"/>
    <col min="4" max="4" width="24.28515625" style="635" customWidth="1"/>
    <col min="5" max="5" width="28.7109375" style="635" customWidth="1"/>
    <col min="6" max="6" width="35.28515625" style="635" customWidth="1"/>
    <col min="7" max="7" width="29.28515625" style="636" customWidth="1"/>
    <col min="8" max="8" width="36.28515625" style="636" customWidth="1"/>
    <col min="9" max="9" width="31.42578125" style="636" customWidth="1"/>
    <col min="10" max="10" width="32.7109375" style="579" customWidth="1"/>
    <col min="11" max="11" width="24.7109375" style="579" customWidth="1"/>
    <col min="12" max="12" width="20.42578125" style="579" bestFit="1" customWidth="1"/>
    <col min="13" max="13" width="24.5703125" style="579" bestFit="1" customWidth="1"/>
    <col min="14" max="14" width="21.28515625" style="579" customWidth="1"/>
    <col min="15" max="15" width="20.42578125" style="579" bestFit="1" customWidth="1"/>
    <col min="16" max="16" width="19" style="579" customWidth="1"/>
    <col min="17" max="17" width="19.28515625" style="579" customWidth="1"/>
    <col min="18" max="18" width="11.42578125" style="579" bestFit="1" customWidth="1"/>
    <col min="19" max="19" width="38.7109375" style="579" customWidth="1"/>
    <col min="20" max="16384" width="9.42578125" style="579"/>
  </cols>
  <sheetData>
    <row r="1" spans="1:19" s="578" customFormat="1" ht="10.5" customHeight="1">
      <c r="A1" s="938"/>
      <c r="B1" s="938"/>
      <c r="C1" s="938"/>
      <c r="D1" s="938"/>
      <c r="E1" s="815"/>
      <c r="F1" s="815"/>
      <c r="G1" s="576"/>
      <c r="H1" s="576"/>
      <c r="I1" s="815"/>
      <c r="J1" s="577"/>
      <c r="K1" s="577"/>
    </row>
    <row r="2" spans="1:19" ht="19.5" thickBot="1">
      <c r="A2" s="967" t="s">
        <v>67</v>
      </c>
      <c r="B2" s="967"/>
      <c r="C2" s="967"/>
      <c r="D2" s="967"/>
      <c r="E2" s="967"/>
      <c r="F2" s="967"/>
      <c r="G2" s="967"/>
      <c r="H2" s="967"/>
      <c r="I2" s="967"/>
      <c r="J2" s="967"/>
      <c r="K2" s="967"/>
      <c r="L2" s="967"/>
      <c r="M2" s="967"/>
      <c r="N2" s="967"/>
      <c r="O2" s="967"/>
      <c r="P2" s="967"/>
      <c r="Q2" s="967"/>
      <c r="R2" s="762"/>
      <c r="S2" s="762"/>
    </row>
    <row r="3" spans="1:19" s="148" customFormat="1" ht="242.45" customHeight="1" thickBot="1">
      <c r="A3" s="911" t="s">
        <v>210</v>
      </c>
      <c r="B3" s="912"/>
      <c r="C3" s="912"/>
      <c r="D3" s="912"/>
      <c r="E3" s="912"/>
      <c r="F3" s="912"/>
      <c r="G3" s="912"/>
      <c r="H3" s="912"/>
      <c r="I3" s="912"/>
      <c r="J3" s="912"/>
      <c r="K3" s="912"/>
      <c r="L3" s="912"/>
      <c r="M3" s="912"/>
      <c r="N3" s="912"/>
      <c r="O3" s="968"/>
    </row>
    <row r="4" spans="1:19" s="148" customFormat="1" ht="18" customHeight="1" thickBot="1">
      <c r="A4" s="580"/>
      <c r="B4" s="580"/>
      <c r="C4" s="580"/>
      <c r="D4" s="580"/>
      <c r="E4" s="580"/>
      <c r="F4" s="580"/>
      <c r="G4" s="580"/>
      <c r="H4" s="580"/>
      <c r="I4" s="580"/>
      <c r="J4" s="580"/>
      <c r="K4" s="580"/>
      <c r="L4" s="581"/>
      <c r="M4" s="582"/>
      <c r="N4" s="582"/>
      <c r="O4" s="582"/>
      <c r="P4" s="582"/>
      <c r="Q4" s="582"/>
    </row>
    <row r="5" spans="1:19" ht="33.6" customHeight="1">
      <c r="A5" s="583"/>
      <c r="B5" s="584"/>
      <c r="C5" s="585"/>
      <c r="D5" s="585"/>
      <c r="E5" s="585"/>
      <c r="F5" s="585"/>
      <c r="G5" s="586"/>
      <c r="H5" s="586"/>
      <c r="I5" s="587"/>
      <c r="J5" s="588"/>
      <c r="K5" s="914" t="s">
        <v>211</v>
      </c>
      <c r="L5" s="915"/>
      <c r="M5" s="915"/>
      <c r="N5" s="915"/>
      <c r="O5" s="916"/>
    </row>
    <row r="6" spans="1:19" ht="74.25" customHeight="1" thickBot="1">
      <c r="A6" s="589" t="s">
        <v>212</v>
      </c>
      <c r="B6" s="590" t="s">
        <v>213</v>
      </c>
      <c r="C6" s="591" t="s">
        <v>214</v>
      </c>
      <c r="D6" s="592" t="s">
        <v>215</v>
      </c>
      <c r="E6" s="592" t="s">
        <v>216</v>
      </c>
      <c r="F6" s="575" t="s">
        <v>81</v>
      </c>
      <c r="G6" s="593" t="s">
        <v>217</v>
      </c>
      <c r="H6" s="594" t="s">
        <v>84</v>
      </c>
      <c r="I6" s="595" t="s">
        <v>218</v>
      </c>
      <c r="J6" s="592" t="s">
        <v>219</v>
      </c>
      <c r="K6" s="596" t="s">
        <v>88</v>
      </c>
      <c r="L6" s="333" t="s">
        <v>89</v>
      </c>
      <c r="M6" s="333" t="s">
        <v>90</v>
      </c>
      <c r="N6" s="333" t="s">
        <v>91</v>
      </c>
      <c r="O6" s="402" t="s">
        <v>129</v>
      </c>
    </row>
    <row r="7" spans="1:19" ht="48.75" customHeight="1" thickBot="1">
      <c r="A7" s="597" t="s">
        <v>46</v>
      </c>
      <c r="B7" s="598">
        <v>600000</v>
      </c>
      <c r="C7" s="599">
        <v>0.56000000000000005</v>
      </c>
      <c r="D7" s="600">
        <f>B7*C7</f>
        <v>336000.00000000006</v>
      </c>
      <c r="E7" s="600">
        <v>300000</v>
      </c>
      <c r="F7" s="482">
        <v>0</v>
      </c>
      <c r="G7" s="405">
        <f>F7*D7</f>
        <v>0</v>
      </c>
      <c r="H7" s="601">
        <v>0</v>
      </c>
      <c r="I7" s="70">
        <f>H7*D7</f>
        <v>0</v>
      </c>
      <c r="J7" s="733" t="s">
        <v>220</v>
      </c>
      <c r="K7" s="481" t="s">
        <v>95</v>
      </c>
      <c r="L7" s="64">
        <v>36000</v>
      </c>
      <c r="M7" s="483" t="s">
        <v>187</v>
      </c>
      <c r="N7" s="484" t="s">
        <v>172</v>
      </c>
      <c r="O7" s="528" t="s">
        <v>221</v>
      </c>
    </row>
    <row r="8" spans="1:19" ht="15">
      <c r="A8" s="602" t="s">
        <v>46</v>
      </c>
      <c r="B8" s="603"/>
      <c r="C8" s="604"/>
      <c r="D8" s="605">
        <f>ROUND(B8*C8,2)</f>
        <v>0</v>
      </c>
      <c r="E8" s="606"/>
      <c r="F8" s="607">
        <f>IFERROR(SUMIF('a. Personnel'!J11:J20,"Yes",'a. Personnel'!L11:M20)/'a. Personnel'!J22,0)</f>
        <v>0</v>
      </c>
      <c r="G8" s="460">
        <f t="shared" ref="G8:G15" si="0">ROUND(F8*D8,2)</f>
        <v>0</v>
      </c>
      <c r="H8" s="608">
        <f>IFERROR(SUMIF('a. Personnel'!J11:J20,"Yes",'a. Personnel'!O11:P20)/'a. Personnel'!J22,0)</f>
        <v>0</v>
      </c>
      <c r="I8" s="558">
        <f t="shared" ref="I8:I15" si="1">ROUND(H8*D8,2)</f>
        <v>0</v>
      </c>
      <c r="J8" s="734"/>
      <c r="K8" s="452"/>
      <c r="L8" s="772">
        <v>0</v>
      </c>
      <c r="M8" s="284"/>
      <c r="N8" s="286"/>
      <c r="O8" s="609"/>
    </row>
    <row r="9" spans="1:19" ht="15" customHeight="1">
      <c r="A9" s="610" t="s">
        <v>16</v>
      </c>
      <c r="B9" s="611"/>
      <c r="C9" s="612"/>
      <c r="D9" s="605">
        <f>ROUND(B9*C9,2)</f>
        <v>0</v>
      </c>
      <c r="E9" s="613"/>
      <c r="F9" s="614">
        <f>IFERROR(SUMIF('b. Travel'!O8:O27,"Yes",'b. Travel'!Q8:Q27)/'b. Travel'!O29,0)</f>
        <v>0</v>
      </c>
      <c r="G9" s="460">
        <f t="shared" si="0"/>
        <v>0</v>
      </c>
      <c r="H9" s="615">
        <f>IFERROR(SUMIF('b. Travel'!O8:O27,"Yes",'b. Travel'!S8:S27)/'b. Travel'!O29,0)</f>
        <v>0</v>
      </c>
      <c r="I9" s="558">
        <f t="shared" si="1"/>
        <v>0</v>
      </c>
      <c r="J9" s="734"/>
      <c r="K9" s="83"/>
      <c r="L9" s="772">
        <v>0</v>
      </c>
      <c r="M9" s="86"/>
      <c r="N9" s="87"/>
      <c r="O9" s="88"/>
    </row>
    <row r="10" spans="1:19" ht="15">
      <c r="A10" s="610" t="s">
        <v>17</v>
      </c>
      <c r="B10" s="611"/>
      <c r="C10" s="612"/>
      <c r="D10" s="605">
        <f t="shared" ref="D10:D15" si="2">ROUND(B10*C10,2)</f>
        <v>0</v>
      </c>
      <c r="E10" s="613"/>
      <c r="F10" s="607">
        <f>IFERROR(SUMIF('c. Equipment'!F8:F17,"Yes",'c. Equipment'!H8:H17)/'c. Equipment'!F19,0)</f>
        <v>0</v>
      </c>
      <c r="G10" s="460">
        <f t="shared" si="0"/>
        <v>0</v>
      </c>
      <c r="H10" s="615">
        <f>IFERROR(SUMIF('c. Equipment'!F8:F17,"Yes",'c. Equipment'!J8:J17)/'c. Equipment'!F19,0)</f>
        <v>0</v>
      </c>
      <c r="I10" s="558">
        <f t="shared" si="1"/>
        <v>0</v>
      </c>
      <c r="J10" s="734"/>
      <c r="K10" s="89"/>
      <c r="L10" s="772">
        <v>0</v>
      </c>
      <c r="M10" s="92"/>
      <c r="N10" s="93"/>
      <c r="O10" s="94"/>
    </row>
    <row r="11" spans="1:19" ht="15" customHeight="1">
      <c r="A11" s="610" t="s">
        <v>18</v>
      </c>
      <c r="B11" s="611"/>
      <c r="C11" s="612"/>
      <c r="D11" s="605">
        <f t="shared" si="2"/>
        <v>0</v>
      </c>
      <c r="E11" s="613"/>
      <c r="F11" s="614">
        <f>IFERROR(SUMIF('d. Supplies'!F9:F16,"Yes",'d. Supplies'!H9:H16)/'d. Supplies'!F18,0)</f>
        <v>0</v>
      </c>
      <c r="G11" s="460">
        <f t="shared" si="0"/>
        <v>0</v>
      </c>
      <c r="H11" s="615">
        <f>IFERROR(SUMIF('d. Supplies'!F9:F16,"Yes",'d. Supplies'!J9:J16)/'d. Supplies'!F18,0)</f>
        <v>0</v>
      </c>
      <c r="I11" s="558">
        <f t="shared" si="1"/>
        <v>0</v>
      </c>
      <c r="J11" s="734"/>
      <c r="K11" s="89"/>
      <c r="L11" s="772">
        <v>0</v>
      </c>
      <c r="M11" s="92"/>
      <c r="N11" s="93"/>
      <c r="O11" s="94"/>
    </row>
    <row r="12" spans="1:19" ht="15" customHeight="1">
      <c r="A12" s="610" t="s">
        <v>47</v>
      </c>
      <c r="B12" s="611"/>
      <c r="C12" s="612"/>
      <c r="D12" s="605">
        <f t="shared" si="2"/>
        <v>0</v>
      </c>
      <c r="E12" s="613"/>
      <c r="F12" s="607">
        <f>IFERROR(SUMIF('e1. Contractual'!D8:D16,"Yes",'e1. Contractual'!F8:F16)/'e1. Contractual'!E18,0)</f>
        <v>0</v>
      </c>
      <c r="G12" s="460">
        <f t="shared" si="0"/>
        <v>0</v>
      </c>
      <c r="H12" s="615">
        <f>IFERROR(SUMIF('e1. Contractual'!D8:D16,"Yes",'e1. Contractual'!H8:H16)/'e1. Contractual'!D18,0)</f>
        <v>0</v>
      </c>
      <c r="I12" s="558">
        <f t="shared" si="1"/>
        <v>0</v>
      </c>
      <c r="J12" s="734"/>
      <c r="K12" s="89"/>
      <c r="L12" s="772">
        <v>0</v>
      </c>
      <c r="M12" s="92"/>
      <c r="N12" s="93"/>
      <c r="O12" s="94"/>
    </row>
    <row r="13" spans="1:19" ht="15" customHeight="1">
      <c r="A13" s="610" t="s">
        <v>48</v>
      </c>
      <c r="B13" s="611"/>
      <c r="C13" s="612"/>
      <c r="D13" s="605">
        <f t="shared" si="2"/>
        <v>0</v>
      </c>
      <c r="E13" s="613"/>
      <c r="F13" s="614">
        <f>IFERROR(SUMIF('e2. Subawards'!E8:E22,"Yes",'e2. Subawards'!G8:G22)/'e2. Subawards'!E24,0)</f>
        <v>0</v>
      </c>
      <c r="G13" s="422">
        <f t="shared" si="0"/>
        <v>0</v>
      </c>
      <c r="H13" s="615">
        <f>IFERROR(SUMIF('e2. Subawards'!E8:E22,"Yes",'e2. Subawards'!I8:I22)/'e2. Subawards'!E24,0)</f>
        <v>0</v>
      </c>
      <c r="I13" s="558">
        <f t="shared" si="1"/>
        <v>0</v>
      </c>
      <c r="J13" s="734"/>
      <c r="K13" s="89"/>
      <c r="L13" s="772">
        <v>0</v>
      </c>
      <c r="M13" s="92"/>
      <c r="N13" s="93"/>
      <c r="O13" s="94"/>
    </row>
    <row r="14" spans="1:19" ht="15" customHeight="1">
      <c r="A14" s="610" t="s">
        <v>20</v>
      </c>
      <c r="B14" s="611"/>
      <c r="C14" s="612"/>
      <c r="D14" s="605">
        <f t="shared" si="2"/>
        <v>0</v>
      </c>
      <c r="E14" s="613"/>
      <c r="F14" s="607">
        <f>IFERROR(SUMIF('f. Construction'!D8:D20,"Yes",'f. Construction'!F8:F20)/'f. Construction'!D22,0)</f>
        <v>0</v>
      </c>
      <c r="G14" s="422">
        <f t="shared" si="0"/>
        <v>0</v>
      </c>
      <c r="H14" s="615">
        <f>IFERROR(SUMIF('f. Construction'!D8:D20,"Yes",'f. Construction'!H8:H20)/'f. Construction'!D22,0)</f>
        <v>0</v>
      </c>
      <c r="I14" s="558">
        <f t="shared" si="1"/>
        <v>0</v>
      </c>
      <c r="J14" s="734"/>
      <c r="K14" s="89"/>
      <c r="L14" s="772">
        <v>0</v>
      </c>
      <c r="M14" s="92"/>
      <c r="N14" s="93"/>
      <c r="O14" s="94"/>
    </row>
    <row r="15" spans="1:19" ht="25.9" customHeight="1" thickBot="1">
      <c r="A15" s="616" t="s">
        <v>21</v>
      </c>
      <c r="B15" s="617"/>
      <c r="C15" s="618"/>
      <c r="D15" s="619">
        <f t="shared" si="2"/>
        <v>0</v>
      </c>
      <c r="E15" s="620"/>
      <c r="F15" s="801">
        <f>IFERROR(SUMIF('g. Other'!D8:D13,"Yes",'g. Other'!F8:F13)/'g. Other'!D15,0)</f>
        <v>0</v>
      </c>
      <c r="G15" s="422">
        <f t="shared" si="0"/>
        <v>0</v>
      </c>
      <c r="H15" s="615">
        <f>IFERROR(SUMIF('g. Other'!D8:D13,"Yes",'g. Other'!H8:H13)/'g. Other'!D15,0)</f>
        <v>0</v>
      </c>
      <c r="I15" s="412">
        <f t="shared" si="1"/>
        <v>0</v>
      </c>
      <c r="J15" s="735"/>
      <c r="K15" s="112"/>
      <c r="L15" s="792">
        <v>0</v>
      </c>
      <c r="M15" s="104"/>
      <c r="N15" s="105"/>
      <c r="O15" s="106"/>
    </row>
    <row r="16" spans="1:19" ht="15" customHeight="1" thickBot="1">
      <c r="A16" s="621"/>
      <c r="B16" s="622"/>
      <c r="C16" s="623"/>
      <c r="D16" s="624"/>
      <c r="E16" s="625"/>
      <c r="F16" s="802"/>
      <c r="G16" s="626"/>
      <c r="H16" s="626"/>
      <c r="I16" s="627"/>
      <c r="J16" s="628"/>
      <c r="L16" s="502"/>
      <c r="M16" s="506"/>
      <c r="N16" s="506"/>
      <c r="O16" s="506"/>
      <c r="P16" s="507"/>
      <c r="Q16" s="507"/>
    </row>
    <row r="17" spans="1:19" ht="16.5" customHeight="1" thickBot="1">
      <c r="A17" s="964" t="s">
        <v>222</v>
      </c>
      <c r="B17" s="965"/>
      <c r="C17" s="966"/>
      <c r="D17" s="629">
        <f>SUM(D8:D15)</f>
        <v>0</v>
      </c>
      <c r="E17" s="629">
        <f>SUM(E8:E15)</f>
        <v>0</v>
      </c>
      <c r="F17" s="128" t="s">
        <v>106</v>
      </c>
      <c r="G17" s="629">
        <f>SUM(G8:G15)</f>
        <v>0</v>
      </c>
      <c r="H17" s="718" t="s">
        <v>107</v>
      </c>
      <c r="I17" s="763">
        <f>SUM(I8:I15)</f>
        <v>0</v>
      </c>
      <c r="J17" s="630"/>
      <c r="K17" s="766"/>
      <c r="L17" s="771">
        <f>SUM(L8:L15)</f>
        <v>0</v>
      </c>
      <c r="M17" s="793"/>
    </row>
    <row r="18" spans="1:19" ht="15.75" thickBot="1">
      <c r="A18" s="631"/>
      <c r="B18" s="632"/>
      <c r="C18" s="632"/>
      <c r="D18" s="632"/>
      <c r="E18" s="632"/>
      <c r="F18" s="632"/>
      <c r="G18" s="633"/>
      <c r="H18" s="633"/>
      <c r="I18" s="634"/>
      <c r="J18" s="470"/>
      <c r="K18" s="470"/>
      <c r="L18" s="502"/>
      <c r="M18" s="507"/>
      <c r="N18" s="507"/>
      <c r="O18" s="507"/>
      <c r="P18" s="507"/>
      <c r="Q18" s="507"/>
      <c r="R18" s="502"/>
      <c r="S18" s="502"/>
    </row>
    <row r="19" spans="1:19" ht="21.75" customHeight="1">
      <c r="A19" s="932" t="s">
        <v>32</v>
      </c>
      <c r="B19" s="933"/>
      <c r="C19" s="933"/>
      <c r="D19" s="933"/>
      <c r="E19" s="933"/>
      <c r="F19" s="933"/>
      <c r="G19" s="933"/>
      <c r="H19" s="933"/>
      <c r="I19" s="933"/>
      <c r="J19" s="933"/>
      <c r="K19" s="933"/>
      <c r="L19" s="933"/>
      <c r="M19" s="933"/>
      <c r="N19" s="933"/>
      <c r="O19" s="934"/>
      <c r="P19" s="51"/>
      <c r="Q19" s="51"/>
      <c r="R19" s="502"/>
      <c r="S19" s="502"/>
    </row>
    <row r="20" spans="1:19" ht="48" customHeight="1" thickBot="1">
      <c r="A20" s="935"/>
      <c r="B20" s="936"/>
      <c r="C20" s="936"/>
      <c r="D20" s="936"/>
      <c r="E20" s="936"/>
      <c r="F20" s="936"/>
      <c r="G20" s="936"/>
      <c r="H20" s="936"/>
      <c r="I20" s="936"/>
      <c r="J20" s="936"/>
      <c r="K20" s="936"/>
      <c r="L20" s="936"/>
      <c r="M20" s="936"/>
      <c r="N20" s="936"/>
      <c r="O20" s="937"/>
      <c r="P20" s="51"/>
      <c r="Q20" s="51"/>
      <c r="R20" s="502"/>
      <c r="S20" s="502"/>
    </row>
    <row r="21" spans="1:19">
      <c r="L21" s="122"/>
      <c r="M21" s="123"/>
      <c r="N21" s="123"/>
      <c r="O21" s="123"/>
      <c r="P21" s="123"/>
      <c r="Q21" s="123"/>
      <c r="R21" s="122"/>
      <c r="S21" s="122"/>
    </row>
  </sheetData>
  <sheetProtection formatCells="0" formatColumns="0" formatRows="0" insertRows="0" deleteRows="0"/>
  <mergeCells count="6">
    <mergeCell ref="A19:O20"/>
    <mergeCell ref="A1:D1"/>
    <mergeCell ref="A17:C17"/>
    <mergeCell ref="A2:Q2"/>
    <mergeCell ref="K5:O5"/>
    <mergeCell ref="A3:O3"/>
  </mergeCells>
  <phoneticPr fontId="4" type="noConversion"/>
  <conditionalFormatting sqref="M21:S21 M18:S18 R19:S20">
    <cfRule type="expression" dxfId="33" priority="3">
      <formula>$I19="no"</formula>
    </cfRule>
    <cfRule type="expression" dxfId="32" priority="4">
      <formula>$I19="tbd"</formula>
    </cfRule>
  </conditionalFormatting>
  <conditionalFormatting sqref="M15:O15">
    <cfRule type="expression" dxfId="31" priority="25">
      <formula>#REF!="no"</formula>
    </cfRule>
    <cfRule type="expression" dxfId="30" priority="26">
      <formula>#REF!="tbd"</formula>
    </cfRule>
  </conditionalFormatting>
  <conditionalFormatting sqref="M16:Q16 M8:O14">
    <cfRule type="expression" dxfId="29" priority="41">
      <formula>$H9="no"</formula>
    </cfRule>
    <cfRule type="expression" dxfId="28" priority="42">
      <formula>$H9="tbd"</formula>
    </cfRule>
  </conditionalFormatting>
  <conditionalFormatting sqref="L8:L15">
    <cfRule type="expression" dxfId="27" priority="1">
      <formula>$H9="no"</formula>
    </cfRule>
    <cfRule type="expression" dxfId="26" priority="2">
      <formula>$H9="tbd"</formula>
    </cfRule>
  </conditionalFormatting>
  <dataValidations count="3">
    <dataValidation type="list" allowBlank="1" showInputMessage="1" showErrorMessage="1" sqref="N7:N15 S18:S21 R19:R20" xr:uid="{1FF30DE5-3B55-40DF-A9E0-8131658335FC}">
      <formula1>"State,Local,Other"</formula1>
    </dataValidation>
    <dataValidation showInputMessage="1" showErrorMessage="1" sqref="E7:E16" xr:uid="{55EF64D9-626D-4FCE-A4A8-B20548E88601}"/>
    <dataValidation type="list" allowBlank="1" showInputMessage="1" showErrorMessage="1" sqref="K8:K15" xr:uid="{88EE9A0D-D0BD-42CF-9206-041F30D39413}">
      <formula1>"Yes,No"</formula1>
    </dataValidation>
  </dataValidations>
  <printOptions horizontalCentered="1"/>
  <pageMargins left="0.5" right="0.5" top="0.25" bottom="0.25" header="0.5" footer="0.5"/>
  <pageSetup scale="59" fitToHeight="0" orientation="landscape" horizontalDpi="300" verticalDpi="300" r:id="rId1"/>
  <headerFooter alignWithMargins="0"/>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5B48F924-AA69-461D-9DBA-2F6EEA23AE64}">
          <x14:formula1>
            <xm:f>List!$T$1:$T$4</xm:f>
          </x14:formula1>
          <xm:sqref>R21 M7:M15 R18</xm:sqref>
        </x14:dataValidation>
        <x14:dataValidation type="list" allowBlank="1" showInputMessage="1" showErrorMessage="1" xr:uid="{4D3498E8-8181-43EA-8F37-20A9EB93CB4B}">
          <x14:formula1>
            <xm:f>List!$S$1:$S$3</xm:f>
          </x14:formula1>
          <xm:sqref>L21 K17 L18 L16 K7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0"/>
    <pageSetUpPr fitToPage="1"/>
  </sheetPr>
  <dimension ref="A1:F38"/>
  <sheetViews>
    <sheetView showGridLines="0" zoomScale="80" zoomScaleNormal="80" workbookViewId="0">
      <selection activeCell="B23" sqref="B23"/>
    </sheetView>
  </sheetViews>
  <sheetFormatPr defaultColWidth="9.42578125" defaultRowHeight="13.5"/>
  <cols>
    <col min="1" max="2" width="30.42578125" style="498" customWidth="1"/>
    <col min="3" max="3" width="25" style="470" customWidth="1"/>
    <col min="4" max="4" width="20.42578125" style="692" customWidth="1"/>
    <col min="5" max="5" width="35.42578125" style="51" customWidth="1"/>
    <col min="6" max="16384" width="9.42578125" style="51"/>
  </cols>
  <sheetData>
    <row r="1" spans="1:5" s="147" customFormat="1" ht="11.25">
      <c r="A1" s="815"/>
      <c r="B1" s="815"/>
      <c r="C1" s="815"/>
      <c r="D1" s="815"/>
      <c r="E1" s="637"/>
    </row>
    <row r="2" spans="1:5" s="148" customFormat="1" ht="19.5" thickBot="1">
      <c r="A2" s="939" t="s">
        <v>223</v>
      </c>
      <c r="B2" s="939"/>
      <c r="C2" s="939"/>
      <c r="D2" s="939"/>
      <c r="E2" s="939"/>
    </row>
    <row r="3" spans="1:5" s="149" customFormat="1" ht="271.14999999999998" customHeight="1" thickBot="1">
      <c r="A3" s="969" t="s">
        <v>224</v>
      </c>
      <c r="B3" s="929"/>
      <c r="C3" s="929"/>
      <c r="D3" s="929"/>
      <c r="E3" s="930"/>
    </row>
    <row r="4" spans="1:5" s="149" customFormat="1" ht="13.5" customHeight="1">
      <c r="A4" s="638"/>
      <c r="B4" s="513"/>
      <c r="C4" s="233"/>
      <c r="D4" s="233"/>
      <c r="E4" s="152"/>
    </row>
    <row r="5" spans="1:5" s="125" customFormat="1" ht="32.85" customHeight="1">
      <c r="A5" s="639" t="s">
        <v>225</v>
      </c>
      <c r="B5" s="640" t="s">
        <v>129</v>
      </c>
      <c r="C5" s="640" t="s">
        <v>90</v>
      </c>
      <c r="D5" s="641" t="s">
        <v>91</v>
      </c>
      <c r="E5" s="642" t="s">
        <v>226</v>
      </c>
    </row>
    <row r="6" spans="1:5" s="125" customFormat="1" ht="91.15" customHeight="1">
      <c r="A6" s="643" t="s">
        <v>227</v>
      </c>
      <c r="B6" s="644" t="s">
        <v>228</v>
      </c>
      <c r="C6" s="645" t="s">
        <v>187</v>
      </c>
      <c r="D6" s="646" t="s">
        <v>172</v>
      </c>
      <c r="E6" s="253">
        <v>150000</v>
      </c>
    </row>
    <row r="7" spans="1:5" ht="113.65" customHeight="1" thickBot="1">
      <c r="A7" s="647" t="s">
        <v>229</v>
      </c>
      <c r="B7" s="647" t="s">
        <v>230</v>
      </c>
      <c r="C7" s="263" t="s">
        <v>187</v>
      </c>
      <c r="D7" s="648" t="s">
        <v>172</v>
      </c>
      <c r="E7" s="545">
        <v>250000</v>
      </c>
    </row>
    <row r="8" spans="1:5">
      <c r="A8" s="344"/>
      <c r="B8" s="649"/>
      <c r="C8" s="276"/>
      <c r="D8" s="276"/>
      <c r="E8" s="349">
        <v>0</v>
      </c>
    </row>
    <row r="9" spans="1:5">
      <c r="A9" s="344"/>
      <c r="B9" s="649"/>
      <c r="C9" s="290"/>
      <c r="D9" s="290"/>
      <c r="E9" s="354">
        <v>0</v>
      </c>
    </row>
    <row r="10" spans="1:5">
      <c r="A10" s="344"/>
      <c r="B10" s="649"/>
      <c r="C10" s="290"/>
      <c r="D10" s="290"/>
      <c r="E10" s="354">
        <v>0</v>
      </c>
    </row>
    <row r="11" spans="1:5">
      <c r="A11" s="352"/>
      <c r="B11" s="650"/>
      <c r="C11" s="290"/>
      <c r="D11" s="290"/>
      <c r="E11" s="354">
        <v>0</v>
      </c>
    </row>
    <row r="12" spans="1:5">
      <c r="A12" s="352"/>
      <c r="B12" s="650"/>
      <c r="C12" s="290"/>
      <c r="D12" s="290"/>
      <c r="E12" s="354">
        <v>0</v>
      </c>
    </row>
    <row r="13" spans="1:5">
      <c r="A13" s="352"/>
      <c r="B13" s="650"/>
      <c r="C13" s="290"/>
      <c r="D13" s="290"/>
      <c r="E13" s="354">
        <v>0</v>
      </c>
    </row>
    <row r="14" spans="1:5">
      <c r="A14" s="651"/>
      <c r="B14" s="652"/>
      <c r="C14" s="653"/>
      <c r="D14" s="653"/>
      <c r="E14" s="362">
        <v>0</v>
      </c>
    </row>
    <row r="15" spans="1:5">
      <c r="A15" s="651"/>
      <c r="B15" s="652"/>
      <c r="C15" s="653"/>
      <c r="D15" s="653"/>
      <c r="E15" s="362">
        <v>0</v>
      </c>
    </row>
    <row r="16" spans="1:5">
      <c r="A16" s="651"/>
      <c r="B16" s="652"/>
      <c r="C16" s="653"/>
      <c r="D16" s="653"/>
      <c r="E16" s="362">
        <v>0</v>
      </c>
    </row>
    <row r="17" spans="1:6" s="125" customFormat="1">
      <c r="A17" s="970" t="s">
        <v>98</v>
      </c>
      <c r="B17" s="971"/>
      <c r="C17" s="971"/>
      <c r="D17" s="971"/>
      <c r="E17" s="654">
        <f>SUMIF(D8:D16,A17,E8:E16)</f>
        <v>0</v>
      </c>
    </row>
    <row r="18" spans="1:6" s="125" customFormat="1">
      <c r="A18" s="972" t="s">
        <v>231</v>
      </c>
      <c r="B18" s="973"/>
      <c r="C18" s="973"/>
      <c r="D18" s="973"/>
      <c r="E18" s="655">
        <f>SUMIF(D8:D16,A18,E8:E16)</f>
        <v>0</v>
      </c>
    </row>
    <row r="19" spans="1:6" s="125" customFormat="1" ht="14.25" thickBot="1">
      <c r="A19" s="974" t="s">
        <v>172</v>
      </c>
      <c r="B19" s="975"/>
      <c r="C19" s="975"/>
      <c r="D19" s="975"/>
      <c r="E19" s="656">
        <f>SUMIF(D8:D16,A19,E8:E16)</f>
        <v>0</v>
      </c>
    </row>
    <row r="20" spans="1:6" s="125" customFormat="1" ht="13.5" customHeight="1" thickBot="1">
      <c r="A20" s="983" t="s">
        <v>232</v>
      </c>
      <c r="B20" s="984"/>
      <c r="C20" s="984"/>
      <c r="D20" s="984"/>
      <c r="E20" s="223">
        <f>SUM(E17:E19)</f>
        <v>0</v>
      </c>
    </row>
    <row r="21" spans="1:6" s="125" customFormat="1" ht="7.5" customHeight="1" thickBot="1">
      <c r="A21" s="657"/>
      <c r="B21" s="658"/>
      <c r="C21" s="658"/>
      <c r="D21" s="658"/>
      <c r="E21" s="659"/>
    </row>
    <row r="22" spans="1:6" ht="25.15" customHeight="1" thickBot="1">
      <c r="A22" s="979" t="s">
        <v>233</v>
      </c>
      <c r="B22" s="896"/>
      <c r="C22" s="896"/>
      <c r="D22" s="896"/>
      <c r="E22" s="897"/>
    </row>
    <row r="23" spans="1:6" ht="25.15" customHeight="1" thickBot="1">
      <c r="A23" s="660"/>
      <c r="B23" s="661" t="s">
        <v>98</v>
      </c>
      <c r="C23" s="662" t="s">
        <v>231</v>
      </c>
      <c r="D23" s="662" t="s">
        <v>172</v>
      </c>
      <c r="E23" s="663" t="s">
        <v>234</v>
      </c>
    </row>
    <row r="24" spans="1:6" ht="16.5" customHeight="1">
      <c r="A24" s="664" t="s">
        <v>46</v>
      </c>
      <c r="B24" s="665">
        <f>SUMIF('a. Personnel'!$U$11:$U$20,'i. Cost Sharing-Matching'!B23,'a. Personnel'!$S$11:$S$20)</f>
        <v>0</v>
      </c>
      <c r="C24" s="666">
        <f>SUMIF('a. Personnel'!$U$11:$U$20,'i. Cost Sharing-Matching'!C23,'a. Personnel'!$S$11:$S$20)</f>
        <v>0</v>
      </c>
      <c r="D24" s="667">
        <f>SUMIF('a. Personnel'!$U$11:$U$20,'i. Cost Sharing-Matching'!D23,'a. Personnel'!$S$11:$S$20)</f>
        <v>0</v>
      </c>
      <c r="E24" s="668">
        <f>SUM(B24:D24)</f>
        <v>0</v>
      </c>
    </row>
    <row r="25" spans="1:6" ht="16.5" customHeight="1">
      <c r="A25" s="669" t="s">
        <v>16</v>
      </c>
      <c r="B25" s="670">
        <f>SUMIF('b. Travel'!$X$8:$X$27,'i. Cost Sharing-Matching'!B23,'b. Travel'!$V$8:$V$27)</f>
        <v>0</v>
      </c>
      <c r="C25" s="670">
        <f>SUMIF('b. Travel'!$X$8:$X$27,'i. Cost Sharing-Matching'!C23,'b. Travel'!$V$8:$V$27)</f>
        <v>0</v>
      </c>
      <c r="D25" s="671">
        <f>SUMIF('b. Travel'!$X$8:$X$27,'i. Cost Sharing-Matching'!D23,'b. Travel'!$V$8:$V$27)</f>
        <v>0</v>
      </c>
      <c r="E25" s="672">
        <f t="shared" ref="E25:E32" si="0">SUM(B25:D25)</f>
        <v>0</v>
      </c>
      <c r="F25" s="133"/>
    </row>
    <row r="26" spans="1:6" ht="16.5" customHeight="1">
      <c r="A26" s="673" t="s">
        <v>17</v>
      </c>
      <c r="B26" s="674">
        <f>SUMIF('c. Equipment'!$P$8:$P$17,'i. Cost Sharing-Matching'!B23,'c. Equipment'!$N$8:$N$17)</f>
        <v>0</v>
      </c>
      <c r="C26" s="675">
        <f>SUMIF('c. Equipment'!$P$8:$P$17,'i. Cost Sharing-Matching'!C23,'c. Equipment'!$N$8:$N$17)</f>
        <v>0</v>
      </c>
      <c r="D26" s="671">
        <f>SUMIF('c. Equipment'!$P$8:$P$17,'i. Cost Sharing-Matching'!D23,'c. Equipment'!$N$8:$N$17)</f>
        <v>0</v>
      </c>
      <c r="E26" s="668">
        <f t="shared" si="0"/>
        <v>0</v>
      </c>
    </row>
    <row r="27" spans="1:6" ht="16.5" customHeight="1">
      <c r="A27" s="676" t="s">
        <v>18</v>
      </c>
      <c r="B27" s="670">
        <f ca="1">SUMIF('d. Supplies'!$P$9:$P$16,'i. Cost Sharing-Matching'!B23,'d. Supplies'!$N$10:$N$16)</f>
        <v>0</v>
      </c>
      <c r="C27" s="670">
        <f ca="1">SUMIF('d. Supplies'!$P$9:$P$16,'i. Cost Sharing-Matching'!C23,'d. Supplies'!$N$10:$N$16)</f>
        <v>0</v>
      </c>
      <c r="D27" s="671">
        <f ca="1">SUMIF('d. Supplies'!$P$9:$P$16,'i. Cost Sharing-Matching'!D23,'d. Supplies'!$N$10:$N$16)</f>
        <v>0</v>
      </c>
      <c r="E27" s="672">
        <f t="shared" ca="1" si="0"/>
        <v>0</v>
      </c>
      <c r="F27" s="133"/>
    </row>
    <row r="28" spans="1:6" ht="16.5" customHeight="1">
      <c r="A28" s="669" t="s">
        <v>47</v>
      </c>
      <c r="B28" s="670">
        <f>SUMIF('e1. Contractual'!$N$8:$N$16,'i. Cost Sharing-Matching'!B23,'e1. Contractual'!$L$8:$L$16)</f>
        <v>0</v>
      </c>
      <c r="C28" s="670">
        <f>SUMIF('e1. Contractual'!$N$8:$N$16,'i. Cost Sharing-Matching'!C23,'e1. Contractual'!$L$8:$L$16)</f>
        <v>0</v>
      </c>
      <c r="D28" s="671">
        <f>SUMIF('e1. Contractual'!$N$8:$N$16,'i. Cost Sharing-Matching'!D23,'e1. Contractual'!$L$8:$L$16)</f>
        <v>0</v>
      </c>
      <c r="E28" s="677">
        <f t="shared" si="0"/>
        <v>0</v>
      </c>
    </row>
    <row r="29" spans="1:6" ht="16.5" customHeight="1">
      <c r="A29" s="678" t="s">
        <v>48</v>
      </c>
      <c r="B29" s="670">
        <f>SUMIF('e2. Subawards'!$Q$8:$Q$22,'i. Cost Sharing-Matching'!B23,'e2. Subawards'!$M$8:$M$22)</f>
        <v>0</v>
      </c>
      <c r="C29" s="670">
        <f>SUMIF('e2. Subawards'!$Q$8:$Q$22,'i. Cost Sharing-Matching'!C23,'e2. Subawards'!$M$8:$M$22)</f>
        <v>0</v>
      </c>
      <c r="D29" s="671">
        <f>SUMIF('e2. Subawards'!$Q$8:$Q$22,'i. Cost Sharing-Matching'!D23,'e2. Subawards'!$M$8:$M$22)</f>
        <v>0</v>
      </c>
      <c r="E29" s="677">
        <f t="shared" si="0"/>
        <v>0</v>
      </c>
    </row>
    <row r="30" spans="1:6" ht="16.5" customHeight="1">
      <c r="A30" s="664" t="s">
        <v>20</v>
      </c>
      <c r="B30" s="679">
        <f>SUMIF('f. Construction'!$N$8:$N$20,'i. Cost Sharing-Matching'!B23,'f. Construction'!$L$8:$L$20)</f>
        <v>0</v>
      </c>
      <c r="C30" s="679">
        <f>SUMIF('f. Construction'!$N$8:$N$20,'i. Cost Sharing-Matching'!C23,'f. Construction'!$L$8:$L$20)</f>
        <v>0</v>
      </c>
      <c r="D30" s="680">
        <f>SUMIF('f. Construction'!$N$8:$N$20,'i. Cost Sharing-Matching'!D23,'f. Construction'!$L$8:$L$20)</f>
        <v>0</v>
      </c>
      <c r="E30" s="668">
        <f t="shared" si="0"/>
        <v>0</v>
      </c>
    </row>
    <row r="31" spans="1:6" ht="16.5" customHeight="1">
      <c r="A31" s="669" t="s">
        <v>235</v>
      </c>
      <c r="B31" s="670">
        <f>SUMIF('g. Other'!$N$8:$N$13,'i. Cost Sharing-Matching'!B23,'g. Other'!$L$8:$L$13)</f>
        <v>0</v>
      </c>
      <c r="C31" s="670">
        <f>SUMIF('g. Other'!$N$8:$N$13,'i. Cost Sharing-Matching'!C23,'g. Other'!$L$8:$L$13)</f>
        <v>0</v>
      </c>
      <c r="D31" s="671">
        <f>SUMIF('g. Other'!$N$8:$N$13,'i. Cost Sharing-Matching'!D23,'g. Other'!$L$8:$L$13)</f>
        <v>0</v>
      </c>
      <c r="E31" s="672">
        <f t="shared" si="0"/>
        <v>0</v>
      </c>
      <c r="F31" s="133"/>
    </row>
    <row r="32" spans="1:6" ht="16.5" customHeight="1" thickBot="1">
      <c r="A32" s="678" t="s">
        <v>236</v>
      </c>
      <c r="B32" s="681">
        <f>SUMIF('h. Indirect'!$N$8:$N$15,'i. Cost Sharing-Matching'!B23,'h. Indirect'!$L$8:$L$15)</f>
        <v>0</v>
      </c>
      <c r="C32" s="682">
        <f>SUMIF('h. Indirect'!$N$8:$N$15,'i. Cost Sharing-Matching'!C23,'h. Indirect'!$L$8:$L$15)</f>
        <v>0</v>
      </c>
      <c r="D32" s="683">
        <f>SUMIF('h. Indirect'!$N$8:$N$15,'i. Cost Sharing-Matching'!D23,'h. Indirect'!$L$8:$L$15)</f>
        <v>0</v>
      </c>
      <c r="E32" s="684">
        <f t="shared" si="0"/>
        <v>0</v>
      </c>
      <c r="F32" s="133"/>
    </row>
    <row r="33" spans="1:5" ht="36" customHeight="1" thickBot="1">
      <c r="A33" s="685" t="s">
        <v>237</v>
      </c>
      <c r="B33" s="686">
        <f ca="1">SUM(B24:B32)</f>
        <v>0</v>
      </c>
      <c r="C33" s="687">
        <f t="shared" ref="C33:D33" ca="1" si="1">SUM(C24:C32)</f>
        <v>0</v>
      </c>
      <c r="D33" s="688">
        <f t="shared" ca="1" si="1"/>
        <v>0</v>
      </c>
      <c r="E33" s="689"/>
    </row>
    <row r="34" spans="1:5" ht="16.5" customHeight="1" thickBot="1">
      <c r="A34" s="690"/>
      <c r="B34" s="690"/>
      <c r="C34" s="690"/>
      <c r="D34" s="690"/>
      <c r="E34" s="691"/>
    </row>
    <row r="35" spans="1:5" ht="16.5" customHeight="1" thickBot="1">
      <c r="A35" s="980" t="s">
        <v>238</v>
      </c>
      <c r="B35" s="981"/>
      <c r="C35" s="981"/>
      <c r="D35" s="982"/>
      <c r="E35" s="223">
        <f ca="1">SUM(E20,E24:E32)</f>
        <v>0</v>
      </c>
    </row>
    <row r="36" spans="1:5" ht="16.5" customHeight="1" thickBot="1">
      <c r="A36" s="690"/>
      <c r="B36" s="690"/>
      <c r="C36" s="690"/>
      <c r="D36" s="690"/>
      <c r="E36" s="691"/>
    </row>
    <row r="37" spans="1:5" ht="21.75" customHeight="1">
      <c r="A37" s="932" t="s">
        <v>239</v>
      </c>
      <c r="B37" s="933"/>
      <c r="C37" s="933"/>
      <c r="D37" s="933"/>
      <c r="E37" s="934"/>
    </row>
    <row r="38" spans="1:5" ht="33.950000000000003" customHeight="1" thickBot="1">
      <c r="A38" s="976"/>
      <c r="B38" s="977"/>
      <c r="C38" s="977"/>
      <c r="D38" s="977"/>
      <c r="E38" s="978"/>
    </row>
  </sheetData>
  <sheetProtection formatCells="0" formatColumns="0" formatRows="0" insertRows="0" insertHyperlinks="0" deleteRows="0"/>
  <mergeCells count="10">
    <mergeCell ref="A37:E37"/>
    <mergeCell ref="A38:E38"/>
    <mergeCell ref="A22:E22"/>
    <mergeCell ref="A35:D35"/>
    <mergeCell ref="A20:D20"/>
    <mergeCell ref="A2:E2"/>
    <mergeCell ref="A3:E3"/>
    <mergeCell ref="A17:D17"/>
    <mergeCell ref="A18:D18"/>
    <mergeCell ref="A19:D19"/>
  </mergeCells>
  <phoneticPr fontId="4" type="noConversion"/>
  <dataValidations count="1">
    <dataValidation type="list" showInputMessage="1" showErrorMessage="1" sqref="D6:D16" xr:uid="{7036EBBD-3227-4EB0-B4C8-0DF8747241DB}">
      <formula1>"State,Local,Other"</formula1>
    </dataValidation>
  </dataValidations>
  <printOptions horizontalCentered="1"/>
  <pageMargins left="0.5" right="0.5" top="0.25" bottom="0.25" header="0.5" footer="0.5"/>
  <pageSetup scale="90" fitToHeight="0" orientation="landscape" horizontalDpi="300" verticalDpi="300" r:id="rId1"/>
  <headerFooter alignWithMargins="0"/>
  <ignoredErrors>
    <ignoredError sqref="D8:D16" listDataValidation="1"/>
  </ignoredErrors>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AFCBABB7-FCFB-4450-8F19-AA894777FAE7}">
          <x14:formula1>
            <xm:f>List!$C$1:$C$6</xm:f>
          </x14:formula1>
          <xm:sqref>C6:C16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CF934-852D-4643-9E92-5F3066E16FC8}">
  <sheetPr codeName="Sheet13">
    <tabColor theme="0"/>
    <pageSetUpPr fitToPage="1"/>
  </sheetPr>
  <dimension ref="A1:F9"/>
  <sheetViews>
    <sheetView showGridLines="0" tabSelected="1" topLeftCell="A3" zoomScale="119" zoomScaleNormal="75" workbookViewId="0">
      <selection activeCell="I6" sqref="I6"/>
    </sheetView>
  </sheetViews>
  <sheetFormatPr defaultColWidth="9.42578125" defaultRowHeight="13.5"/>
  <cols>
    <col min="1" max="1" width="73.42578125" style="498" customWidth="1"/>
    <col min="2" max="2" width="18.42578125" style="470" customWidth="1"/>
    <col min="3" max="3" width="17.42578125" style="692" customWidth="1"/>
    <col min="4" max="4" width="27.42578125" style="51" customWidth="1"/>
    <col min="5" max="16384" width="9.42578125" style="51"/>
  </cols>
  <sheetData>
    <row r="1" spans="1:6" s="147" customFormat="1" ht="11.25">
      <c r="A1" s="985"/>
      <c r="B1" s="985"/>
      <c r="C1" s="985"/>
    </row>
    <row r="2" spans="1:6" s="148" customFormat="1" ht="19.5" thickBot="1">
      <c r="A2" s="950" t="s">
        <v>240</v>
      </c>
      <c r="B2" s="950"/>
      <c r="C2" s="950"/>
      <c r="D2" s="582"/>
      <c r="E2" s="582"/>
      <c r="F2" s="582"/>
    </row>
    <row r="3" spans="1:6" s="149" customFormat="1" ht="162.75" customHeight="1" thickBot="1">
      <c r="A3" s="911" t="s">
        <v>241</v>
      </c>
      <c r="B3" s="912"/>
      <c r="C3" s="968"/>
    </row>
    <row r="4" spans="1:6" s="149" customFormat="1" ht="13.5" customHeight="1" thickBot="1">
      <c r="A4" s="693"/>
      <c r="B4" s="694"/>
      <c r="C4" s="694"/>
    </row>
    <row r="5" spans="1:6" s="149" customFormat="1" ht="13.5" customHeight="1" thickBot="1">
      <c r="A5" s="695" t="s">
        <v>242</v>
      </c>
      <c r="B5" s="989" t="s">
        <v>243</v>
      </c>
      <c r="C5" s="990"/>
    </row>
    <row r="6" spans="1:6" s="125" customFormat="1" ht="42.75" customHeight="1">
      <c r="A6" s="696" t="s">
        <v>244</v>
      </c>
      <c r="B6" s="987"/>
      <c r="C6" s="988"/>
    </row>
    <row r="7" spans="1:6" s="125" customFormat="1" ht="35.25" customHeight="1" thickBot="1">
      <c r="A7" s="697" t="s">
        <v>245</v>
      </c>
      <c r="B7" s="991"/>
      <c r="C7" s="992"/>
    </row>
    <row r="8" spans="1:6" s="125" customFormat="1" ht="15.75" thickBot="1">
      <c r="A8" s="698"/>
      <c r="B8" s="699"/>
      <c r="C8" s="699"/>
    </row>
    <row r="9" spans="1:6" ht="44.25" customHeight="1" thickBot="1">
      <c r="A9" s="901" t="s">
        <v>32</v>
      </c>
      <c r="B9" s="902"/>
      <c r="C9" s="986"/>
    </row>
  </sheetData>
  <sheetProtection formatCells="0" formatColumns="0" insertHyperlinks="0"/>
  <mergeCells count="7">
    <mergeCell ref="A1:C1"/>
    <mergeCell ref="A2:C2"/>
    <mergeCell ref="A3:C3"/>
    <mergeCell ref="A9:C9"/>
    <mergeCell ref="B6:C6"/>
    <mergeCell ref="B5:C5"/>
    <mergeCell ref="B7:C7"/>
  </mergeCells>
  <printOptions horizontalCentered="1"/>
  <pageMargins left="0.5" right="0.5" top="0.25" bottom="0.25" header="0.5" footer="0.5"/>
  <pageSetup fitToHeight="0" orientation="landscape" horizontalDpi="300" verticalDpi="300"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C1ECF2B-5F63-4115-8A18-5197F7D81A97}">
          <x14:formula1>
            <xm:f>List!$K$1:$K$3</xm:f>
          </x14:formula1>
          <xm:sqref>B6</xm:sqref>
        </x14:dataValidation>
        <x14:dataValidation type="list" allowBlank="1" showInputMessage="1" showErrorMessage="1" xr:uid="{0A63AF64-DEC4-4362-A17F-3D789738C619}">
          <x14:formula1>
            <xm:f>List!$M$1:$M$4</xm:f>
          </x14:formula1>
          <xm:sqref>B7:C8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DFBCB-5E1C-4EAB-A5B7-EF99BCF6DD5A}">
  <sheetPr codeName="Sheet14"/>
  <dimension ref="A1:Z8"/>
  <sheetViews>
    <sheetView topLeftCell="Q1" workbookViewId="0">
      <selection activeCell="Z2" sqref="Z2"/>
    </sheetView>
  </sheetViews>
  <sheetFormatPr defaultColWidth="8.7109375" defaultRowHeight="12.75"/>
  <cols>
    <col min="20" max="20" width="29.42578125" style="37" bestFit="1" customWidth="1"/>
    <col min="21" max="21" width="8.42578125" style="37"/>
  </cols>
  <sheetData>
    <row r="1" spans="1:26">
      <c r="A1" s="10" t="s">
        <v>101</v>
      </c>
      <c r="C1" s="10" t="s">
        <v>97</v>
      </c>
      <c r="E1" t="s">
        <v>246</v>
      </c>
      <c r="G1" s="10" t="s">
        <v>95</v>
      </c>
      <c r="I1" s="10" t="s">
        <v>247</v>
      </c>
      <c r="K1" s="10" t="s">
        <v>95</v>
      </c>
      <c r="M1" s="10" t="s">
        <v>248</v>
      </c>
      <c r="O1" t="s">
        <v>249</v>
      </c>
      <c r="Q1" t="s">
        <v>95</v>
      </c>
      <c r="S1" t="s">
        <v>95</v>
      </c>
      <c r="T1" s="37" t="s">
        <v>97</v>
      </c>
      <c r="U1" s="37" t="s">
        <v>249</v>
      </c>
      <c r="V1" s="10" t="s">
        <v>250</v>
      </c>
      <c r="Z1" s="10" t="s">
        <v>251</v>
      </c>
    </row>
    <row r="2" spans="1:26">
      <c r="A2" s="10" t="s">
        <v>252</v>
      </c>
      <c r="C2" s="10" t="s">
        <v>187</v>
      </c>
      <c r="E2" t="s">
        <v>253</v>
      </c>
      <c r="G2" s="10" t="s">
        <v>102</v>
      </c>
      <c r="I2" s="10" t="s">
        <v>254</v>
      </c>
      <c r="K2" s="10" t="s">
        <v>102</v>
      </c>
      <c r="M2" s="10" t="s">
        <v>255</v>
      </c>
      <c r="O2" t="s">
        <v>256</v>
      </c>
      <c r="Q2" t="s">
        <v>102</v>
      </c>
      <c r="S2" t="s">
        <v>102</v>
      </c>
      <c r="T2" s="37" t="s">
        <v>187</v>
      </c>
      <c r="U2" s="37" t="s">
        <v>98</v>
      </c>
      <c r="V2" s="10" t="s">
        <v>257</v>
      </c>
      <c r="Z2" s="10" t="s">
        <v>172</v>
      </c>
    </row>
    <row r="3" spans="1:26" ht="38.25">
      <c r="A3" s="10" t="s">
        <v>94</v>
      </c>
      <c r="I3" s="10" t="s">
        <v>258</v>
      </c>
      <c r="M3" s="10" t="s">
        <v>259</v>
      </c>
      <c r="S3" s="10" t="s">
        <v>260</v>
      </c>
      <c r="T3" s="47" t="s">
        <v>261</v>
      </c>
      <c r="U3" s="37" t="s">
        <v>231</v>
      </c>
      <c r="V3" s="10" t="s">
        <v>262</v>
      </c>
    </row>
    <row r="4" spans="1:26">
      <c r="A4" s="10"/>
      <c r="I4" s="10" t="s">
        <v>263</v>
      </c>
      <c r="M4" s="10" t="s">
        <v>264</v>
      </c>
      <c r="T4" s="47" t="s">
        <v>260</v>
      </c>
      <c r="U4" s="47" t="s">
        <v>172</v>
      </c>
      <c r="V4" s="10" t="s">
        <v>265</v>
      </c>
    </row>
    <row r="5" spans="1:26" ht="25.5">
      <c r="I5" s="10" t="s">
        <v>266</v>
      </c>
      <c r="U5" s="47" t="s">
        <v>267</v>
      </c>
      <c r="V5" s="10" t="s">
        <v>268</v>
      </c>
    </row>
    <row r="6" spans="1:26">
      <c r="I6" s="10" t="s">
        <v>269</v>
      </c>
      <c r="U6" s="47" t="s">
        <v>260</v>
      </c>
      <c r="V6" s="10" t="s">
        <v>260</v>
      </c>
    </row>
    <row r="7" spans="1:26">
      <c r="I7" s="10" t="s">
        <v>270</v>
      </c>
      <c r="V7" s="10"/>
    </row>
    <row r="8" spans="1:26">
      <c r="I8" s="10" t="s">
        <v>172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3" tint="0.79998168889431442"/>
    <pageSetUpPr fitToPage="1"/>
  </sheetPr>
  <dimension ref="A1:O48"/>
  <sheetViews>
    <sheetView showGridLines="0" zoomScale="90" zoomScaleNormal="90" workbookViewId="0">
      <selection activeCell="C26" sqref="C26:F27"/>
    </sheetView>
  </sheetViews>
  <sheetFormatPr defaultColWidth="9.42578125" defaultRowHeight="13.5"/>
  <cols>
    <col min="1" max="1" width="35.42578125" style="151" customWidth="1"/>
    <col min="2" max="6" width="25.42578125" style="151" customWidth="1"/>
    <col min="7" max="8" width="25.42578125" style="152" customWidth="1"/>
    <col min="9" max="10" width="29.42578125" style="152" customWidth="1"/>
    <col min="11" max="20" width="9.42578125" style="152" customWidth="1"/>
    <col min="21" max="16384" width="9.42578125" style="152"/>
  </cols>
  <sheetData>
    <row r="1" spans="1:15" ht="57" customHeight="1">
      <c r="J1" s="798" t="s">
        <v>33</v>
      </c>
    </row>
    <row r="2" spans="1:15" ht="51" customHeight="1">
      <c r="A2" s="882" t="s">
        <v>34</v>
      </c>
      <c r="B2" s="883"/>
      <c r="C2" s="883"/>
      <c r="D2" s="883"/>
      <c r="E2" s="883"/>
      <c r="F2" s="883"/>
      <c r="G2" s="883"/>
      <c r="H2" s="883"/>
      <c r="I2" s="883"/>
      <c r="J2" s="883"/>
    </row>
    <row r="3" spans="1:15" ht="11.25" customHeight="1">
      <c r="A3" s="153"/>
      <c r="B3" s="154"/>
      <c r="C3" s="154"/>
      <c r="D3" s="154"/>
      <c r="E3" s="154"/>
      <c r="F3" s="154"/>
      <c r="G3" s="808"/>
    </row>
    <row r="4" spans="1:15" s="155" customFormat="1" ht="75.599999999999994" customHeight="1">
      <c r="A4" s="855" t="s">
        <v>35</v>
      </c>
      <c r="B4" s="855"/>
      <c r="C4" s="855"/>
      <c r="D4" s="855"/>
      <c r="E4" s="855"/>
      <c r="F4" s="855"/>
      <c r="G4" s="855"/>
      <c r="H4" s="855"/>
      <c r="I4" s="855"/>
      <c r="J4" s="855"/>
    </row>
    <row r="5" spans="1:15" ht="19.149999999999999" customHeight="1" thickBot="1">
      <c r="A5" s="156"/>
      <c r="B5" s="159"/>
      <c r="C5" s="159"/>
      <c r="D5" s="159"/>
      <c r="E5" s="159"/>
      <c r="F5" s="159"/>
      <c r="G5" s="160"/>
      <c r="H5" s="160"/>
      <c r="I5" s="160"/>
      <c r="J5" s="160"/>
    </row>
    <row r="6" spans="1:15" ht="54.6" customHeight="1" thickBot="1">
      <c r="A6" s="893" t="s">
        <v>36</v>
      </c>
      <c r="B6" s="894"/>
      <c r="C6" s="894"/>
      <c r="D6" s="894"/>
      <c r="E6" s="894"/>
      <c r="F6" s="894"/>
      <c r="G6" s="894"/>
      <c r="H6" s="894"/>
      <c r="I6" s="894"/>
      <c r="J6" s="895"/>
      <c r="L6" s="155"/>
      <c r="M6" s="155"/>
      <c r="N6" s="155"/>
    </row>
    <row r="7" spans="1:15" ht="299.10000000000002" customHeight="1" thickBot="1">
      <c r="A7" s="856" t="s">
        <v>37</v>
      </c>
      <c r="B7" s="857"/>
      <c r="C7" s="857"/>
      <c r="D7" s="857"/>
      <c r="E7" s="857"/>
      <c r="F7" s="857"/>
      <c r="G7" s="857"/>
      <c r="H7" s="857"/>
      <c r="I7" s="857"/>
      <c r="J7" s="858"/>
      <c r="K7" s="155"/>
      <c r="L7" s="155"/>
      <c r="M7" s="155"/>
      <c r="N7" s="155"/>
    </row>
    <row r="8" spans="1:15" ht="17.25" customHeight="1" thickBot="1">
      <c r="A8" s="161"/>
      <c r="B8" s="162"/>
      <c r="C8" s="162"/>
      <c r="D8" s="162"/>
      <c r="E8" s="162"/>
      <c r="F8" s="162"/>
      <c r="G8" s="162"/>
      <c r="H8" s="162"/>
      <c r="I8" s="162"/>
      <c r="J8" s="162"/>
      <c r="K8" s="155"/>
      <c r="L8" s="155"/>
      <c r="M8" s="155"/>
      <c r="N8" s="155"/>
    </row>
    <row r="9" spans="1:15" ht="42" customHeight="1" thickBot="1">
      <c r="A9" s="890" t="s">
        <v>38</v>
      </c>
      <c r="B9" s="891"/>
      <c r="C9" s="891"/>
      <c r="D9" s="891"/>
      <c r="E9" s="891"/>
      <c r="F9" s="891"/>
      <c r="G9" s="891"/>
      <c r="H9" s="891"/>
      <c r="I9" s="891"/>
      <c r="J9" s="892"/>
      <c r="K9" s="155"/>
      <c r="L9" s="155"/>
      <c r="M9" s="155"/>
      <c r="N9" s="155"/>
      <c r="O9" s="155"/>
    </row>
    <row r="10" spans="1:15" ht="93.75" customHeight="1" thickBot="1">
      <c r="A10" s="816" t="s">
        <v>8</v>
      </c>
      <c r="B10" s="163" t="s">
        <v>9</v>
      </c>
      <c r="C10" s="811" t="s">
        <v>39</v>
      </c>
      <c r="D10" s="163" t="s">
        <v>40</v>
      </c>
      <c r="E10" s="163" t="s">
        <v>41</v>
      </c>
      <c r="F10" s="163" t="s">
        <v>42</v>
      </c>
      <c r="G10" s="816" t="s">
        <v>43</v>
      </c>
      <c r="H10" s="163" t="s">
        <v>44</v>
      </c>
      <c r="I10" s="896" t="s">
        <v>45</v>
      </c>
      <c r="J10" s="897"/>
      <c r="K10" s="155"/>
      <c r="L10" s="155"/>
      <c r="M10" s="155"/>
      <c r="N10" s="155"/>
      <c r="O10" s="155"/>
    </row>
    <row r="11" spans="1:15" s="171" customFormat="1" ht="15" customHeight="1">
      <c r="A11" s="164" t="s">
        <v>46</v>
      </c>
      <c r="B11" s="165">
        <f>SUM(B12:B13)</f>
        <v>0</v>
      </c>
      <c r="C11" s="166" t="str">
        <f>IF(SUM(D11:E11)&gt;0,"Y","N")</f>
        <v>N</v>
      </c>
      <c r="D11" s="167">
        <f>SUM('Instructions and Summary'!D12:D13)</f>
        <v>0</v>
      </c>
      <c r="E11" s="167">
        <f>IFERROR(SUMIF('h. Indirect'!$A$8:$A$15,'Instructions and Summary'!A11,'h. Indirect'!$G$8:$G$15),0)</f>
        <v>0</v>
      </c>
      <c r="F11" s="168" t="str">
        <f>IF(SUM(G11:H11)&gt;0,"Y","N")</f>
        <v>N</v>
      </c>
      <c r="G11" s="169">
        <f>SUM(G12:G13)</f>
        <v>0</v>
      </c>
      <c r="H11" s="170">
        <f>IFERROR(SUMIF('h. Indirect'!$A$8:$A$15,'Instructions and Summary'!A11,'h. Indirect'!$I$8:$I$15),0)</f>
        <v>0</v>
      </c>
      <c r="I11" s="898"/>
      <c r="J11" s="899"/>
      <c r="K11" s="155"/>
      <c r="L11" s="155"/>
      <c r="M11" s="155"/>
      <c r="N11" s="155"/>
      <c r="O11" s="155"/>
    </row>
    <row r="12" spans="1:15" s="171" customFormat="1" ht="15" customHeight="1">
      <c r="A12" s="172" t="s">
        <v>14</v>
      </c>
      <c r="B12" s="165">
        <f>'a. Personnel'!E22</f>
        <v>0</v>
      </c>
      <c r="C12" s="173"/>
      <c r="D12" s="174">
        <f>SUM('a. Personnel'!L22)</f>
        <v>0</v>
      </c>
      <c r="E12" s="175"/>
      <c r="F12" s="176"/>
      <c r="G12" s="174">
        <f>'a. Personnel'!O22</f>
        <v>0</v>
      </c>
      <c r="H12" s="177"/>
      <c r="I12" s="884"/>
      <c r="J12" s="885"/>
      <c r="K12" s="178"/>
      <c r="L12" s="155"/>
      <c r="M12" s="155"/>
      <c r="N12" s="155"/>
      <c r="O12" s="155"/>
    </row>
    <row r="13" spans="1:15" s="171" customFormat="1" ht="15" customHeight="1">
      <c r="A13" s="172" t="s">
        <v>15</v>
      </c>
      <c r="B13" s="165">
        <f>'a. Personnel'!F22</f>
        <v>0</v>
      </c>
      <c r="C13" s="173"/>
      <c r="D13" s="174">
        <f>SUM('a. Personnel'!M22)</f>
        <v>0</v>
      </c>
      <c r="E13" s="175"/>
      <c r="F13" s="176"/>
      <c r="G13" s="174">
        <f>'a. Personnel'!P22</f>
        <v>0</v>
      </c>
      <c r="H13" s="177"/>
      <c r="I13" s="900"/>
      <c r="J13" s="885"/>
      <c r="K13" s="178"/>
      <c r="L13" s="179"/>
      <c r="M13" s="180"/>
      <c r="N13" s="155"/>
      <c r="O13" s="155"/>
    </row>
    <row r="14" spans="1:15" ht="15" customHeight="1">
      <c r="A14" s="181" t="s">
        <v>16</v>
      </c>
      <c r="B14" s="182">
        <f>'b. Travel'!M29</f>
        <v>0</v>
      </c>
      <c r="C14" s="166" t="str">
        <f>IF(SUM(D14:E14)&gt;0,"Y","N")</f>
        <v>N</v>
      </c>
      <c r="D14" s="174">
        <f>SUM('b. Travel'!Q29)</f>
        <v>0</v>
      </c>
      <c r="E14" s="167">
        <f>IFERROR(SUMIF('h. Indirect'!$A$8:$A$15,'Instructions and Summary'!A14,'h. Indirect'!$G$8:$G$15),0)</f>
        <v>0</v>
      </c>
      <c r="F14" s="183" t="str">
        <f>IF(SUM(G14:H14)&gt;0,"Y","N")</f>
        <v>N</v>
      </c>
      <c r="G14" s="184">
        <f>'b. Travel'!S29</f>
        <v>0</v>
      </c>
      <c r="H14" s="170">
        <f>IFERROR(SUMIF('h. Indirect'!$A$8:$A$15,'Instructions and Summary'!A14,'h. Indirect'!$I$8:$I$15),0)</f>
        <v>0</v>
      </c>
      <c r="I14" s="884"/>
      <c r="J14" s="885"/>
      <c r="K14" s="178"/>
      <c r="L14" s="155"/>
      <c r="M14" s="155"/>
      <c r="N14" s="155"/>
      <c r="O14" s="155"/>
    </row>
    <row r="15" spans="1:15" ht="15" customHeight="1">
      <c r="A15" s="181" t="s">
        <v>17</v>
      </c>
      <c r="B15" s="182">
        <f>'c. Equipment'!D19</f>
        <v>0</v>
      </c>
      <c r="C15" s="166" t="str">
        <f t="shared" ref="C15:C20" si="0">IF(SUM(D15:E15)&gt;0,"Y","N")</f>
        <v>N</v>
      </c>
      <c r="D15" s="174">
        <f>SUM('c. Equipment'!H19)</f>
        <v>0</v>
      </c>
      <c r="E15" s="167">
        <f>IFERROR(SUMIF('h. Indirect'!$A$8:$A$15,'Instructions and Summary'!A15,'h. Indirect'!$G$8:$G$15),0)</f>
        <v>0</v>
      </c>
      <c r="F15" s="183" t="str">
        <f t="shared" ref="F15:F20" si="1">IF(SUM(G15:H15)&gt;0,"Y","N")</f>
        <v>N</v>
      </c>
      <c r="G15" s="184">
        <f>'c. Equipment'!J19</f>
        <v>0</v>
      </c>
      <c r="H15" s="170">
        <f>IFERROR(SUMIF('h. Indirect'!$A$8:$A$15,'Instructions and Summary'!A15,'h. Indirect'!$I$8:$I$15),0)</f>
        <v>0</v>
      </c>
      <c r="I15" s="884"/>
      <c r="J15" s="885"/>
      <c r="K15" s="178"/>
      <c r="L15" s="155"/>
      <c r="M15" s="155"/>
      <c r="N15" s="155"/>
      <c r="O15" s="155"/>
    </row>
    <row r="16" spans="1:15" ht="15" customHeight="1">
      <c r="A16" s="181" t="s">
        <v>18</v>
      </c>
      <c r="B16" s="182">
        <f>'d. Supplies'!D18</f>
        <v>0</v>
      </c>
      <c r="C16" s="166" t="str">
        <f t="shared" si="0"/>
        <v>N</v>
      </c>
      <c r="D16" s="174">
        <f>SUM('d. Supplies'!H18)</f>
        <v>0</v>
      </c>
      <c r="E16" s="167">
        <f>IFERROR(SUMIF('h. Indirect'!$A$8:$A$15,'Instructions and Summary'!A16,'h. Indirect'!$G$8:$G$15),0)</f>
        <v>0</v>
      </c>
      <c r="F16" s="183" t="str">
        <f t="shared" si="1"/>
        <v>N</v>
      </c>
      <c r="G16" s="184">
        <f>'d. Supplies'!J18</f>
        <v>0</v>
      </c>
      <c r="H16" s="170">
        <f>IFERROR(SUMIF('h. Indirect'!$A$8:$A$15,'Instructions and Summary'!A16,'h. Indirect'!$I$8:$I$15),0)</f>
        <v>0</v>
      </c>
      <c r="I16" s="884"/>
      <c r="J16" s="885"/>
      <c r="K16" s="178"/>
      <c r="L16" s="155"/>
      <c r="M16" s="155"/>
      <c r="N16" s="155"/>
      <c r="O16" s="155"/>
    </row>
    <row r="17" spans="1:15" ht="15" customHeight="1">
      <c r="A17" s="185" t="s">
        <v>47</v>
      </c>
      <c r="B17" s="182">
        <f>'e1. Contractual'!B18</f>
        <v>0</v>
      </c>
      <c r="C17" s="166" t="str">
        <f t="shared" si="0"/>
        <v>N</v>
      </c>
      <c r="D17" s="174">
        <f>'e1. Contractual'!F18</f>
        <v>0</v>
      </c>
      <c r="E17" s="167">
        <f>IFERROR(SUMIF('h. Indirect'!$A$8:$A$15,'Instructions and Summary'!A17,'h. Indirect'!$G$8:$G$15),0)</f>
        <v>0</v>
      </c>
      <c r="F17" s="183" t="str">
        <f t="shared" si="1"/>
        <v>N</v>
      </c>
      <c r="G17" s="184">
        <f>'e1. Contractual'!H18</f>
        <v>0</v>
      </c>
      <c r="H17" s="170">
        <f>IFERROR(SUMIF('h. Indirect'!$A$8:$A$15,'Instructions and Summary'!A17,'h. Indirect'!$I$8:$I$15),0)</f>
        <v>0</v>
      </c>
      <c r="I17" s="809"/>
      <c r="J17" s="810"/>
      <c r="K17" s="178"/>
      <c r="L17" s="155"/>
      <c r="M17" s="155"/>
      <c r="N17" s="155"/>
      <c r="O17" s="155"/>
    </row>
    <row r="18" spans="1:15" ht="15" customHeight="1">
      <c r="A18" s="185" t="s">
        <v>48</v>
      </c>
      <c r="B18" s="182">
        <f>'e2. Subawards'!C24</f>
        <v>0</v>
      </c>
      <c r="C18" s="166" t="str">
        <f t="shared" si="0"/>
        <v>N</v>
      </c>
      <c r="D18" s="174">
        <f>'e2. Subawards'!G24</f>
        <v>0</v>
      </c>
      <c r="E18" s="167">
        <f>IFERROR(SUMIF('h. Indirect'!$A$8:$A$15,'Instructions and Summary'!A18,'h. Indirect'!$G$8:$G$15),0)</f>
        <v>0</v>
      </c>
      <c r="F18" s="183" t="str">
        <f t="shared" si="1"/>
        <v>N</v>
      </c>
      <c r="G18" s="184">
        <f>'e2. Subawards'!I24</f>
        <v>0</v>
      </c>
      <c r="H18" s="170">
        <f>IFERROR(SUMIF('h. Indirect'!$A$8:$A$15,'Instructions and Summary'!A18,'h. Indirect'!$I$8:$I$15),0)</f>
        <v>0</v>
      </c>
      <c r="I18" s="884"/>
      <c r="J18" s="885"/>
      <c r="K18" s="178"/>
      <c r="L18" s="155"/>
      <c r="M18" s="155"/>
      <c r="N18" s="155"/>
      <c r="O18" s="155"/>
    </row>
    <row r="19" spans="1:15" ht="15" customHeight="1">
      <c r="A19" s="181" t="s">
        <v>20</v>
      </c>
      <c r="B19" s="165">
        <f>'f. Construction'!B22</f>
        <v>0</v>
      </c>
      <c r="C19" s="166" t="str">
        <f t="shared" si="0"/>
        <v>N</v>
      </c>
      <c r="D19" s="174">
        <f>'f. Construction'!F22</f>
        <v>0</v>
      </c>
      <c r="E19" s="167">
        <f>IFERROR(SUMIF('h. Indirect'!$A$8:$A$15,'Instructions and Summary'!A19,'h. Indirect'!$G$8:$G$15),0)</f>
        <v>0</v>
      </c>
      <c r="F19" s="183" t="str">
        <f t="shared" si="1"/>
        <v>N</v>
      </c>
      <c r="G19" s="184">
        <f>'f. Construction'!H22</f>
        <v>0</v>
      </c>
      <c r="H19" s="170">
        <f>IFERROR(SUMIF('h. Indirect'!$A$8:$A$15,'Instructions and Summary'!A19,'h. Indirect'!$I$8:$I$15),0)</f>
        <v>0</v>
      </c>
      <c r="I19" s="884"/>
      <c r="J19" s="885"/>
      <c r="K19" s="178"/>
      <c r="L19" s="155"/>
      <c r="M19" s="155"/>
      <c r="N19" s="155"/>
      <c r="O19" s="155"/>
    </row>
    <row r="20" spans="1:15" ht="15" customHeight="1">
      <c r="A20" s="185" t="s">
        <v>21</v>
      </c>
      <c r="B20" s="186">
        <f>'g. Other'!B15</f>
        <v>0</v>
      </c>
      <c r="C20" s="166" t="str">
        <f t="shared" si="0"/>
        <v>N</v>
      </c>
      <c r="D20" s="187">
        <f>'g. Other'!F15</f>
        <v>0</v>
      </c>
      <c r="E20" s="188">
        <f>IFERROR(SUMIF('h. Indirect'!$A$8:$A$15,'Instructions and Summary'!A20,'h. Indirect'!$G$8:$G$15),0)</f>
        <v>0</v>
      </c>
      <c r="F20" s="183" t="str">
        <f t="shared" si="1"/>
        <v>N</v>
      </c>
      <c r="G20" s="189">
        <f>'g. Other'!H15</f>
        <v>0</v>
      </c>
      <c r="H20" s="190">
        <f>IFERROR(SUMIF('h. Indirect'!$A$8:$A$15,'Instructions and Summary'!A20,'h. Indirect'!$I$8:$I$15),0)</f>
        <v>0</v>
      </c>
      <c r="I20" s="886"/>
      <c r="J20" s="887"/>
      <c r="K20" s="178"/>
      <c r="L20" s="155"/>
      <c r="M20" s="155"/>
      <c r="N20" s="155"/>
      <c r="O20" s="155"/>
    </row>
    <row r="21" spans="1:15" ht="57.6" customHeight="1">
      <c r="A21" s="739" t="s">
        <v>22</v>
      </c>
      <c r="B21" s="743">
        <f>SUM(B11,B14:B20)</f>
        <v>0</v>
      </c>
      <c r="C21" s="191" t="s">
        <v>49</v>
      </c>
      <c r="D21" s="192">
        <f>SUM(D11,D14:D20)</f>
        <v>0</v>
      </c>
      <c r="E21" s="193">
        <f>SUM(E11,E14:E20)</f>
        <v>0</v>
      </c>
      <c r="F21" s="194" t="s">
        <v>50</v>
      </c>
      <c r="G21" s="195">
        <f>SUM(G11,G14:G20)</f>
        <v>0</v>
      </c>
      <c r="H21" s="196">
        <f>SUM(H11,H14:H20)</f>
        <v>0</v>
      </c>
      <c r="I21" s="888"/>
      <c r="J21" s="889"/>
      <c r="K21" s="178"/>
      <c r="L21" s="155"/>
      <c r="M21" s="155"/>
      <c r="N21" s="155"/>
      <c r="O21" s="155"/>
    </row>
    <row r="22" spans="1:15" ht="15" customHeight="1">
      <c r="A22" s="741" t="s">
        <v>51</v>
      </c>
      <c r="B22" s="223">
        <f>'h. Indirect'!D17</f>
        <v>0</v>
      </c>
      <c r="C22" s="197"/>
      <c r="D22" s="197"/>
      <c r="E22" s="197"/>
      <c r="F22" s="197"/>
      <c r="G22" s="197"/>
      <c r="H22" s="197"/>
      <c r="I22" s="197"/>
      <c r="J22" s="178"/>
      <c r="K22" s="155"/>
      <c r="L22" s="155"/>
      <c r="M22" s="155"/>
      <c r="N22" s="155"/>
    </row>
    <row r="23" spans="1:15" ht="15" customHeight="1">
      <c r="A23" s="741" t="s">
        <v>52</v>
      </c>
      <c r="B23" s="223">
        <f>B21+B22</f>
        <v>0</v>
      </c>
      <c r="C23" s="158"/>
      <c r="D23" s="158"/>
      <c r="E23" s="158"/>
      <c r="F23" s="158"/>
      <c r="G23" s="158"/>
      <c r="H23" s="158"/>
      <c r="I23" s="158"/>
      <c r="J23" s="178"/>
      <c r="K23" s="155"/>
      <c r="L23" s="155"/>
      <c r="M23" s="155"/>
      <c r="N23" s="155"/>
    </row>
    <row r="24" spans="1:15" ht="34.9" customHeight="1">
      <c r="A24" s="742" t="s">
        <v>53</v>
      </c>
      <c r="B24" s="223">
        <f ca="1">B23-B26</f>
        <v>0</v>
      </c>
      <c r="C24" s="158"/>
      <c r="D24" s="158"/>
      <c r="E24" s="158"/>
      <c r="F24" s="158"/>
      <c r="G24" s="158"/>
      <c r="H24" s="158"/>
      <c r="I24" s="158"/>
      <c r="J24" s="178"/>
      <c r="K24" s="155"/>
      <c r="L24" s="155"/>
      <c r="M24" s="155"/>
      <c r="N24" s="155"/>
    </row>
    <row r="25" spans="1:15" ht="15" customHeight="1" thickBot="1">
      <c r="A25" s="740"/>
      <c r="B25" s="199"/>
      <c r="C25" s="199"/>
      <c r="D25" s="199"/>
      <c r="E25" s="199"/>
      <c r="F25" s="199"/>
      <c r="G25" s="199"/>
      <c r="H25" s="199"/>
      <c r="I25" s="199"/>
      <c r="J25" s="178"/>
      <c r="K25" s="155"/>
      <c r="L25" s="155"/>
      <c r="M25" s="155"/>
      <c r="N25" s="155"/>
    </row>
    <row r="26" spans="1:15" ht="15" customHeight="1">
      <c r="A26" s="738" t="s">
        <v>27</v>
      </c>
      <c r="B26" s="200">
        <f ca="1">'i. Cost Sharing-Matching'!E35</f>
        <v>0</v>
      </c>
      <c r="C26" s="872" t="s">
        <v>54</v>
      </c>
      <c r="D26" s="873"/>
      <c r="E26" s="873"/>
      <c r="F26" s="874"/>
      <c r="G26" s="201"/>
      <c r="H26" s="201"/>
      <c r="I26" s="862"/>
      <c r="J26" s="862"/>
      <c r="K26" s="155"/>
      <c r="L26" s="155"/>
      <c r="M26" s="155"/>
      <c r="N26" s="155"/>
    </row>
    <row r="27" spans="1:15" ht="31.5" customHeight="1" thickBot="1">
      <c r="A27" s="198" t="s">
        <v>28</v>
      </c>
      <c r="B27" s="202">
        <f ca="1">IFERROR(B26/B23,0)</f>
        <v>0</v>
      </c>
      <c r="C27" s="875"/>
      <c r="D27" s="876"/>
      <c r="E27" s="876"/>
      <c r="F27" s="877"/>
      <c r="G27" s="201"/>
      <c r="H27" s="201"/>
      <c r="I27" s="201"/>
    </row>
    <row r="28" spans="1:15" ht="15.75" thickBot="1">
      <c r="A28" s="158"/>
      <c r="B28" s="204"/>
      <c r="C28" s="204"/>
      <c r="D28" s="812"/>
      <c r="E28" s="812"/>
      <c r="F28" s="812"/>
      <c r="G28" s="205"/>
      <c r="H28" s="205"/>
      <c r="I28" s="205"/>
    </row>
    <row r="29" spans="1:15" ht="56.65" customHeight="1" thickBot="1">
      <c r="A29" s="863" t="s">
        <v>55</v>
      </c>
      <c r="B29" s="866"/>
      <c r="C29" s="796">
        <f>SUM(D21:E21)</f>
        <v>0</v>
      </c>
      <c r="D29" s="863" t="s">
        <v>56</v>
      </c>
      <c r="E29" s="864"/>
      <c r="F29" s="865"/>
      <c r="G29" s="797">
        <f>IFERROR(C29/B23,0)</f>
        <v>0</v>
      </c>
      <c r="H29" s="859" t="s">
        <v>57</v>
      </c>
      <c r="I29" s="860"/>
      <c r="J29" s="861"/>
    </row>
    <row r="30" spans="1:15" ht="61.5" customHeight="1" thickBot="1">
      <c r="A30" s="867" t="s">
        <v>58</v>
      </c>
      <c r="B30" s="868"/>
      <c r="C30" s="794">
        <f>SUM(G21:H21)</f>
        <v>0</v>
      </c>
      <c r="D30" s="869" t="s">
        <v>59</v>
      </c>
      <c r="E30" s="870"/>
      <c r="F30" s="871"/>
      <c r="G30" s="795">
        <f>IFERROR(C30/B23,0)</f>
        <v>0</v>
      </c>
      <c r="H30" s="859" t="s">
        <v>60</v>
      </c>
      <c r="I30" s="860"/>
      <c r="J30" s="861"/>
    </row>
    <row r="31" spans="1:15" ht="58.5" customHeight="1" thickBot="1">
      <c r="A31" s="206"/>
      <c r="B31" s="204"/>
      <c r="C31" s="207"/>
      <c r="D31" s="152"/>
      <c r="E31" s="152"/>
      <c r="F31" s="152"/>
    </row>
    <row r="32" spans="1:15" ht="15" customHeight="1" thickBot="1">
      <c r="A32" s="158"/>
      <c r="B32" s="881" t="s">
        <v>61</v>
      </c>
      <c r="C32" s="881"/>
      <c r="D32" s="881"/>
      <c r="E32" s="881"/>
      <c r="F32" s="881"/>
    </row>
    <row r="33" spans="1:10" ht="15" customHeight="1" thickBot="1">
      <c r="A33" s="208"/>
      <c r="B33" s="209" t="s">
        <v>62</v>
      </c>
      <c r="C33" s="210" t="s">
        <v>63</v>
      </c>
      <c r="D33" s="209" t="s">
        <v>64</v>
      </c>
      <c r="E33" s="211" t="s">
        <v>65</v>
      </c>
      <c r="F33" s="211" t="s">
        <v>66</v>
      </c>
    </row>
    <row r="34" spans="1:10" ht="15" customHeight="1">
      <c r="A34" s="212" t="s">
        <v>46</v>
      </c>
      <c r="B34" s="213">
        <f>'a. Personnel'!B26</f>
        <v>0</v>
      </c>
      <c r="C34" s="213">
        <f>'a. Personnel'!C26</f>
        <v>0</v>
      </c>
      <c r="D34" s="213">
        <f>'a. Personnel'!D26</f>
        <v>0</v>
      </c>
      <c r="E34" s="213">
        <f>'a. Personnel'!E26</f>
        <v>0</v>
      </c>
      <c r="F34" s="214">
        <f>'a. Personnel'!F26</f>
        <v>0</v>
      </c>
    </row>
    <row r="35" spans="1:10" ht="15" customHeight="1">
      <c r="A35" s="215" t="s">
        <v>16</v>
      </c>
      <c r="B35" s="216">
        <f>'b. Travel'!B33</f>
        <v>0</v>
      </c>
      <c r="C35" s="216">
        <f>'b. Travel'!C33</f>
        <v>0</v>
      </c>
      <c r="D35" s="216">
        <f>'b. Travel'!D33</f>
        <v>0</v>
      </c>
      <c r="E35" s="216">
        <f>'b. Travel'!E33</f>
        <v>0</v>
      </c>
      <c r="F35" s="217">
        <f>'b. Travel'!F33</f>
        <v>0</v>
      </c>
    </row>
    <row r="36" spans="1:10" ht="15" customHeight="1">
      <c r="A36" s="215" t="s">
        <v>17</v>
      </c>
      <c r="B36" s="216">
        <f>'c. Equipment'!B23</f>
        <v>0</v>
      </c>
      <c r="C36" s="216">
        <f>'c. Equipment'!C23</f>
        <v>0</v>
      </c>
      <c r="D36" s="216">
        <f>'c. Equipment'!D23</f>
        <v>0</v>
      </c>
      <c r="E36" s="216">
        <f>'c. Equipment'!E23</f>
        <v>0</v>
      </c>
      <c r="F36" s="217">
        <f>'c. Equipment'!F23</f>
        <v>0</v>
      </c>
    </row>
    <row r="37" spans="1:10" ht="15" customHeight="1">
      <c r="A37" s="215" t="s">
        <v>18</v>
      </c>
      <c r="B37" s="216">
        <f>'d. Supplies'!B22</f>
        <v>0</v>
      </c>
      <c r="C37" s="216">
        <f>'d. Supplies'!C22</f>
        <v>0</v>
      </c>
      <c r="D37" s="216">
        <f>'d. Supplies'!D22</f>
        <v>0</v>
      </c>
      <c r="E37" s="216">
        <f>'d. Supplies'!E22</f>
        <v>0</v>
      </c>
      <c r="F37" s="217">
        <f>'d. Supplies'!F22</f>
        <v>0</v>
      </c>
    </row>
    <row r="38" spans="1:10" ht="15" customHeight="1">
      <c r="A38" s="215" t="s">
        <v>47</v>
      </c>
      <c r="B38" s="216">
        <f>'e1. Contractual'!B22</f>
        <v>0</v>
      </c>
      <c r="C38" s="216">
        <f>'e1. Contractual'!C22</f>
        <v>0</v>
      </c>
      <c r="D38" s="216">
        <f>'e1. Contractual'!D22</f>
        <v>0</v>
      </c>
      <c r="E38" s="216">
        <f>'e1. Contractual'!E22</f>
        <v>0</v>
      </c>
      <c r="F38" s="217">
        <f>'e1. Contractual'!F22</f>
        <v>0</v>
      </c>
    </row>
    <row r="39" spans="1:10" ht="15" customHeight="1">
      <c r="A39" s="215" t="s">
        <v>48</v>
      </c>
      <c r="B39" s="216">
        <f>'e2. Subawards'!B28</f>
        <v>0</v>
      </c>
      <c r="C39" s="216">
        <f>'e2. Subawards'!C28</f>
        <v>0</v>
      </c>
      <c r="D39" s="216">
        <f>'e2. Subawards'!D28</f>
        <v>0</v>
      </c>
      <c r="E39" s="216">
        <f>'e2. Subawards'!E28</f>
        <v>0</v>
      </c>
      <c r="F39" s="217">
        <f>'e2. Subawards'!F28</f>
        <v>0</v>
      </c>
    </row>
    <row r="40" spans="1:10" ht="15" customHeight="1">
      <c r="A40" s="215" t="s">
        <v>20</v>
      </c>
      <c r="B40" s="216">
        <f>'f. Construction'!B26</f>
        <v>0</v>
      </c>
      <c r="C40" s="216">
        <f>'f. Construction'!C26</f>
        <v>0</v>
      </c>
      <c r="D40" s="216">
        <f>'f. Construction'!D26</f>
        <v>0</v>
      </c>
      <c r="E40" s="216">
        <f>'f. Construction'!E26</f>
        <v>0</v>
      </c>
      <c r="F40" s="217">
        <f>'f. Construction'!F26</f>
        <v>0</v>
      </c>
    </row>
    <row r="41" spans="1:10" ht="15" customHeight="1" thickBot="1">
      <c r="A41" s="215" t="s">
        <v>21</v>
      </c>
      <c r="B41" s="216">
        <f>'g. Other'!B19</f>
        <v>0</v>
      </c>
      <c r="C41" s="216">
        <f>'g. Other'!C19</f>
        <v>0</v>
      </c>
      <c r="D41" s="216">
        <f>'g. Other'!D19</f>
        <v>0</v>
      </c>
      <c r="E41" s="216">
        <f>'g. Other'!E19</f>
        <v>0</v>
      </c>
      <c r="F41" s="217">
        <f>'g. Other'!F19</f>
        <v>0</v>
      </c>
    </row>
    <row r="42" spans="1:10" ht="15" customHeight="1" thickBot="1">
      <c r="A42" s="218" t="s">
        <v>67</v>
      </c>
      <c r="B42" s="219">
        <f>(SUMIFS('a. Personnel'!$H$11:$H$20,'a. Personnel'!$I$11:$I$20,'Instructions and Summary'!B33,'a. Personnel'!$J$11:$J$20,"Yes")*'h. Indirect'!$C$8)+(SUMIFS('b. Travel'!$M$8:$M$27,'b. Travel'!$N$8:$N$27,'Instructions and Summary'!B33,'b. Travel'!$O$8:$O$27,"Yes")*'h. Indirect'!$C$9)+(SUMIFS('c. Equipment'!$D$8:$D$17,'c. Equipment'!$E$8:$E$17,'Instructions and Summary'!B33,'c. Equipment'!$F$8:$F$17,"Yes")*'h. Indirect'!$C$10)+(SUMIFS('d. Supplies'!$D$9:$D$16,'d. Supplies'!$E$9:$E$16,'Instructions and Summary'!B33,'d. Supplies'!$F$9:$F$16,"Yes")*'h. Indirect'!$C$11)+(SUMIFS('e1. Contractual'!$B$8:$B$16,'e1. Contractual'!$C$8:$C$16,'Instructions and Summary'!B33,'e1. Contractual'!$D$8:$D$16,"Yes")*'h. Indirect'!$C$12)+(SUMIFS('e2. Subawards'!$C$8:$C$22,'e2. Subawards'!$D$8:$D$22,'Instructions and Summary'!B33,'e2. Subawards'!$E$8:$E$22,"Yes")*'h. Indirect'!$C$13)+(SUMIFS('f. Construction'!$B$8:$B$20,'f. Construction'!$C$8:$C$20,'Instructions and Summary'!B33,'f. Construction'!$D$8:$D$20,"Yes")*'h. Indirect'!$C$14)+(SUMIFS('g. Other'!$B$8:$B$13,'g. Other'!$C$8:$C$13,'Instructions and Summary'!B33,'g. Other'!$D$8:$D$13,"Yes")*'h. Indirect'!$C$15)</f>
        <v>0</v>
      </c>
      <c r="C42" s="219">
        <f>(SUMIFS('a. Personnel'!$H$11:$H$20,'a. Personnel'!$I$11:$I$20,'Instructions and Summary'!C33,'a. Personnel'!$J$11:$J$20,"Yes")*'h. Indirect'!$C$8)+(SUMIFS('b. Travel'!$M$8:$M$27,'b. Travel'!$N$8:$N$27,'Instructions and Summary'!C33,'b. Travel'!$O$8:$O$27,"Yes")*'h. Indirect'!$C$9)+(SUMIFS('c. Equipment'!$D$8:$D$17,'c. Equipment'!$E$8:$E$17,'Instructions and Summary'!C33,'c. Equipment'!$F$8:$F$17,"Yes")*'h. Indirect'!$C$10)+(SUMIFS('d. Supplies'!$D$9:$D$16,'d. Supplies'!$E$9:$E$16,'Instructions and Summary'!C33,'d. Supplies'!$F$9:$F$16,"Yes")*'h. Indirect'!$C$11)+(SUMIFS('e1. Contractual'!$B$8:$B$16,'e1. Contractual'!$C$8:$C$16,'Instructions and Summary'!C33,'e1. Contractual'!$D$8:$D$16,"Yes")*'h. Indirect'!$C$12)+(SUMIFS('e2. Subawards'!$C$8:$C$22,'e2. Subawards'!$D$8:$D$22,'Instructions and Summary'!C33,'e2. Subawards'!$E$8:$E$22,"Yes")*'h. Indirect'!$C$13)+(SUMIFS('f. Construction'!$B$8:$B$20,'f. Construction'!$C$8:$C$20,'Instructions and Summary'!C33,'f. Construction'!$D$8:$D$20,"Yes")*'h. Indirect'!$C$14)+(SUMIFS('g. Other'!$B$8:$B$13,'g. Other'!$C$8:$C$13,'Instructions and Summary'!C33,'g. Other'!$D$8:$D$13,"Yes")*'h. Indirect'!$C$15)</f>
        <v>0</v>
      </c>
      <c r="D42" s="219">
        <f>(SUMIFS('a. Personnel'!$H$11:$H$20,'a. Personnel'!$I$11:$I$20,'Instructions and Summary'!D33,'a. Personnel'!$J$11:$J$20,"Yes")*'h. Indirect'!$C$8)+(SUMIFS('b. Travel'!$M$8:$M$27,'b. Travel'!$N$8:$N$27,'Instructions and Summary'!D33,'b. Travel'!$O$8:$O$27,"Yes")*'h. Indirect'!$C$9)+(SUMIFS('c. Equipment'!$D$8:$D$17,'c. Equipment'!$E$8:$E$17,'Instructions and Summary'!D33,'c. Equipment'!$F$8:$F$17,"Yes")*'h. Indirect'!$C$10)+(SUMIFS('d. Supplies'!$D$9:$D$16,'d. Supplies'!$E$9:$E$16,'Instructions and Summary'!D33,'d. Supplies'!$F$9:$F$16,"Yes")*'h. Indirect'!$C$11)+(SUMIFS('e1. Contractual'!$B$8:$B$16,'e1. Contractual'!$C$8:$C$16,'Instructions and Summary'!D33,'e1. Contractual'!$D$8:$D$16,"Yes")*'h. Indirect'!$C$12)+(SUMIFS('e2. Subawards'!$C$8:$C$22,'e2. Subawards'!$D$8:$D$22,'Instructions and Summary'!D33,'e2. Subawards'!$E$8:$E$22,"Yes")*'h. Indirect'!$C$13)+(SUMIFS('f. Construction'!$B$8:$B$20,'f. Construction'!$C$8:$C$20,'Instructions and Summary'!D33,'f. Construction'!$D$8:$D$20,"Yes")*'h. Indirect'!$C$14)+(SUMIFS('g. Other'!$B$8:$B$13,'g. Other'!$C$8:$C$13,'Instructions and Summary'!D33,'g. Other'!$D$8:$D$13,"Yes")*'h. Indirect'!$C$15)</f>
        <v>0</v>
      </c>
      <c r="E42" s="219">
        <f>(SUMIFS('a. Personnel'!$H$11:$H$20,'a. Personnel'!$I$11:$I$20,'Instructions and Summary'!E33,'a. Personnel'!$J$11:$J$20,"Yes")*'h. Indirect'!$C$8)+(SUMIFS('b. Travel'!$M$8:$M$27,'b. Travel'!$N$8:$N$27,'Instructions and Summary'!E33,'b. Travel'!$O$8:$O$27,"Yes")*'h. Indirect'!$C$9)+(SUMIFS('c. Equipment'!$D$8:$D$17,'c. Equipment'!$E$8:$E$17,'Instructions and Summary'!E33,'c. Equipment'!$F$8:$F$17,"Yes")*'h. Indirect'!$C$10)+(SUMIFS('d. Supplies'!$D$9:$D$16,'d. Supplies'!$E$9:$E$16,'Instructions and Summary'!E33,'d. Supplies'!$F$9:$F$16,"Yes")*'h. Indirect'!$C$11)+(SUMIFS('e1. Contractual'!$B$8:$B$16,'e1. Contractual'!$C$8:$C$16,'Instructions and Summary'!E33,'e1. Contractual'!$D$8:$D$16,"Yes")*'h. Indirect'!$C$12)+(SUMIFS('e2. Subawards'!$C$8:$C$22,'e2. Subawards'!$D$8:$D$22,'Instructions and Summary'!E33,'e2. Subawards'!$E$8:$E$22,"Yes")*'h. Indirect'!$C$13)+(SUMIFS('f. Construction'!$B$8:$B$20,'f. Construction'!$C$8:$C$20,'Instructions and Summary'!E33,'f. Construction'!$D$8:$D$20,"Yes")*'h. Indirect'!$C$14)+(SUMIFS('g. Other'!$B$8:$B$13,'g. Other'!$C$8:$C$13,'Instructions and Summary'!E33,'g. Other'!$D$8:$D$13,"Yes")*'h. Indirect'!$C$15)</f>
        <v>0</v>
      </c>
      <c r="F42" s="220">
        <f>(SUMIFS('a. Personnel'!$H$11:$H$20,'a. Personnel'!$I$11:$I$20,'Instructions and Summary'!F33,'a. Personnel'!$J$11:$J$20,"Yes")*'h. Indirect'!$C$8)+(SUMIFS('b. Travel'!$M$8:$M$27,'b. Travel'!$N$8:$N$27,'Instructions and Summary'!F33,'b. Travel'!$O$8:$O$27,"Yes")*'h. Indirect'!$C$9)+(SUMIFS('c. Equipment'!$D$8:$D$17,'c. Equipment'!$E$8:$E$17,'Instructions and Summary'!F33,'c. Equipment'!$F$8:$F$17,"Yes")*'h. Indirect'!$C$10)+(SUMIFS('d. Supplies'!$D$9:$D$16,'d. Supplies'!$E$9:$E$16,'Instructions and Summary'!F33,'d. Supplies'!$F$9:$F$16,"Yes")*'h. Indirect'!$C$11)+(SUMIFS('e1. Contractual'!$B$8:$B$16,'e1. Contractual'!$C$8:$C$16,'Instructions and Summary'!F33,'e1. Contractual'!$D$8:$D$16,"Yes")*'h. Indirect'!$C$12)+(SUMIFS('e2. Subawards'!$C$8:$C$22,'e2. Subawards'!$D$8:$D$22,'Instructions and Summary'!F33,'e2. Subawards'!$E$8:$E$22,"Yes")*'h. Indirect'!$C$13)+(SUMIFS('f. Construction'!$B$8:$B$20,'f. Construction'!$C$8:$C$20,'Instructions and Summary'!F33,'f. Construction'!$D$8:$D$20,"Yes")*'h. Indirect'!$C$14)+(SUMIFS('g. Other'!$B$8:$B$13,'g. Other'!$C$8:$C$13,'Instructions and Summary'!F33,'g. Other'!$D$8:$D$13,"Yes")*'h. Indirect'!$C$15)</f>
        <v>0</v>
      </c>
      <c r="G42" s="221" t="s">
        <v>29</v>
      </c>
    </row>
    <row r="43" spans="1:10" ht="15" customHeight="1" thickBot="1">
      <c r="A43" s="222" t="s">
        <v>68</v>
      </c>
      <c r="B43" s="223">
        <f>SUM(B34:B41)</f>
        <v>0</v>
      </c>
      <c r="C43" s="223">
        <f>SUM(C34:C41)</f>
        <v>0</v>
      </c>
      <c r="D43" s="223">
        <f t="shared" ref="D43:F43" si="2">SUM(D34:D41)</f>
        <v>0</v>
      </c>
      <c r="E43" s="223">
        <f t="shared" si="2"/>
        <v>0</v>
      </c>
      <c r="F43" s="223">
        <f t="shared" si="2"/>
        <v>0</v>
      </c>
      <c r="G43" s="224">
        <f>SUM(B43:F43)</f>
        <v>0</v>
      </c>
    </row>
    <row r="44" spans="1:10" ht="15" customHeight="1" thickBot="1">
      <c r="A44" s="158"/>
      <c r="B44" s="204"/>
      <c r="C44" s="207"/>
      <c r="D44" s="152"/>
      <c r="E44" s="152"/>
      <c r="F44" s="152"/>
    </row>
    <row r="45" spans="1:10" ht="45.2" customHeight="1" thickBot="1">
      <c r="A45" s="878" t="s">
        <v>32</v>
      </c>
      <c r="B45" s="879"/>
      <c r="C45" s="879"/>
      <c r="D45" s="879"/>
      <c r="E45" s="879"/>
      <c r="F45" s="879"/>
      <c r="G45" s="879"/>
      <c r="H45" s="879"/>
      <c r="I45" s="879"/>
      <c r="J45" s="880"/>
    </row>
    <row r="48" spans="1:10">
      <c r="A48" s="225"/>
      <c r="B48" s="225"/>
      <c r="C48" s="225"/>
      <c r="D48" s="225"/>
      <c r="E48" s="225"/>
      <c r="F48" s="225"/>
    </row>
  </sheetData>
  <sheetProtection formatCells="0" formatColumns="0" formatRows="0"/>
  <mergeCells count="26">
    <mergeCell ref="A45:J45"/>
    <mergeCell ref="B32:F32"/>
    <mergeCell ref="A2:J2"/>
    <mergeCell ref="I19:J19"/>
    <mergeCell ref="I20:J20"/>
    <mergeCell ref="I21:J21"/>
    <mergeCell ref="A9:J9"/>
    <mergeCell ref="A6:J6"/>
    <mergeCell ref="I10:J10"/>
    <mergeCell ref="I11:J11"/>
    <mergeCell ref="I12:J12"/>
    <mergeCell ref="I13:J13"/>
    <mergeCell ref="I14:J14"/>
    <mergeCell ref="I15:J15"/>
    <mergeCell ref="I16:J16"/>
    <mergeCell ref="I18:J18"/>
    <mergeCell ref="A4:J4"/>
    <mergeCell ref="A7:J7"/>
    <mergeCell ref="H30:J30"/>
    <mergeCell ref="H29:J29"/>
    <mergeCell ref="I26:J26"/>
    <mergeCell ref="D29:F29"/>
    <mergeCell ref="A29:B29"/>
    <mergeCell ref="A30:B30"/>
    <mergeCell ref="D30:F30"/>
    <mergeCell ref="C26:F27"/>
  </mergeCells>
  <phoneticPr fontId="4" type="noConversion"/>
  <conditionalFormatting sqref="D14 F14:F20">
    <cfRule type="expression" dxfId="251" priority="12">
      <formula>$C14="no"</formula>
    </cfRule>
  </conditionalFormatting>
  <conditionalFormatting sqref="I14">
    <cfRule type="expression" dxfId="250" priority="18">
      <formula>$C12="no"</formula>
    </cfRule>
  </conditionalFormatting>
  <conditionalFormatting sqref="G29">
    <cfRule type="cellIs" dxfId="249" priority="3" operator="lessThanOrEqual">
      <formula>0.1</formula>
    </cfRule>
    <cfRule type="cellIs" dxfId="248" priority="4" operator="greaterThan">
      <formula>0.1</formula>
    </cfRule>
  </conditionalFormatting>
  <conditionalFormatting sqref="G30">
    <cfRule type="cellIs" dxfId="247" priority="1" operator="lessThanOrEqual">
      <formula>0.1</formula>
    </cfRule>
    <cfRule type="cellIs" dxfId="246" priority="2" operator="greaterThan">
      <formula>0.1</formula>
    </cfRule>
  </conditionalFormatting>
  <printOptions horizontalCentered="1"/>
  <pageMargins left="0.5" right="0.5" top="0.25" bottom="0.25" header="0.5" footer="0.5"/>
  <pageSetup scale="49" fitToHeight="0"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1A4B1-4A0D-497F-94B9-F2E9E99FC9A6}">
  <sheetPr codeName="Sheet3">
    <tabColor theme="0"/>
    <pageSetUpPr fitToPage="1"/>
  </sheetPr>
  <dimension ref="A1:Z28"/>
  <sheetViews>
    <sheetView showGridLines="0" zoomScale="75" zoomScaleNormal="75" workbookViewId="0">
      <selection activeCell="A5" sqref="A5"/>
    </sheetView>
  </sheetViews>
  <sheetFormatPr defaultColWidth="9.42578125" defaultRowHeight="13.5"/>
  <cols>
    <col min="1" max="2" width="17.7109375" style="152" customWidth="1"/>
    <col min="3" max="3" width="17.7109375" style="319" customWidth="1"/>
    <col min="4" max="6" width="17.7109375" style="320" customWidth="1"/>
    <col min="7" max="7" width="17.7109375" style="321" customWidth="1"/>
    <col min="8" max="8" width="17.7109375" style="322" customWidth="1"/>
    <col min="9" max="11" width="17.7109375" style="321" customWidth="1"/>
    <col min="12" max="12" width="17.7109375" style="152" customWidth="1"/>
    <col min="13" max="13" width="17.7109375" style="149" customWidth="1"/>
    <col min="14" max="16" width="17.7109375" style="152" customWidth="1"/>
    <col min="17" max="17" width="50.7109375" style="152" customWidth="1"/>
    <col min="18" max="21" width="17.7109375" style="152" customWidth="1"/>
    <col min="22" max="22" width="17.28515625" style="152" customWidth="1"/>
    <col min="23" max="24" width="17.7109375" style="152" hidden="1" customWidth="1"/>
    <col min="25" max="25" width="17.7109375" style="152" customWidth="1"/>
    <col min="26" max="26" width="50.7109375" style="152" customWidth="1"/>
    <col min="27" max="16384" width="9.42578125" style="152"/>
  </cols>
  <sheetData>
    <row r="1" spans="1:26" s="231" customFormat="1" ht="11.25">
      <c r="A1" s="226"/>
      <c r="B1" s="226"/>
      <c r="C1" s="227"/>
      <c r="D1" s="228"/>
      <c r="E1" s="228"/>
      <c r="F1" s="228"/>
      <c r="G1" s="228"/>
      <c r="H1" s="229"/>
      <c r="I1" s="230"/>
      <c r="J1" s="230"/>
      <c r="K1" s="230"/>
    </row>
    <row r="2" spans="1:26" s="231" customFormat="1" ht="11.25">
      <c r="A2" s="226"/>
      <c r="B2" s="226"/>
      <c r="C2" s="227"/>
      <c r="D2" s="228"/>
      <c r="E2" s="228"/>
      <c r="F2" s="228"/>
      <c r="G2" s="228"/>
      <c r="H2" s="229"/>
      <c r="I2" s="230"/>
      <c r="J2" s="230"/>
      <c r="K2" s="230"/>
    </row>
    <row r="3" spans="1:26" s="232" customFormat="1" ht="22.35" customHeight="1">
      <c r="A3" s="909" t="s">
        <v>46</v>
      </c>
      <c r="B3" s="909"/>
      <c r="C3" s="909"/>
      <c r="D3" s="909"/>
      <c r="E3" s="909"/>
      <c r="F3" s="909"/>
      <c r="G3" s="909"/>
      <c r="H3" s="909"/>
      <c r="I3" s="909"/>
      <c r="J3" s="909"/>
      <c r="K3" s="909"/>
      <c r="L3" s="909"/>
      <c r="M3" s="909"/>
      <c r="N3" s="909"/>
      <c r="O3" s="909"/>
      <c r="P3" s="909"/>
      <c r="Q3" s="909"/>
      <c r="R3" s="909"/>
      <c r="S3" s="909"/>
      <c r="T3" s="909"/>
      <c r="U3" s="909"/>
      <c r="V3" s="909"/>
      <c r="W3" s="909"/>
      <c r="X3" s="909"/>
      <c r="Y3" s="744"/>
      <c r="Z3" s="744"/>
    </row>
    <row r="4" spans="1:26" s="233" customFormat="1" ht="21" customHeight="1" thickBot="1">
      <c r="A4" s="910"/>
      <c r="B4" s="910"/>
      <c r="C4" s="910"/>
      <c r="D4" s="910"/>
      <c r="E4" s="910"/>
      <c r="F4" s="910"/>
      <c r="G4" s="910"/>
      <c r="H4" s="910"/>
      <c r="I4" s="910"/>
      <c r="J4" s="910"/>
      <c r="K4" s="910"/>
      <c r="L4" s="910"/>
      <c r="M4" s="910"/>
      <c r="N4" s="910"/>
      <c r="O4" s="910"/>
      <c r="P4" s="910"/>
      <c r="Q4" s="910"/>
      <c r="R4" s="910"/>
      <c r="S4" s="910"/>
      <c r="T4" s="910"/>
      <c r="U4" s="910"/>
      <c r="V4" s="910"/>
      <c r="W4" s="910"/>
      <c r="X4" s="910"/>
      <c r="Y4" s="152"/>
      <c r="Z4" s="152"/>
    </row>
    <row r="5" spans="1:26" ht="210" customHeight="1" thickBot="1">
      <c r="A5" s="911" t="s">
        <v>69</v>
      </c>
      <c r="B5" s="912"/>
      <c r="C5" s="912"/>
      <c r="D5" s="912"/>
      <c r="E5" s="912"/>
      <c r="F5" s="912"/>
      <c r="G5" s="912"/>
      <c r="H5" s="912"/>
      <c r="I5" s="912"/>
      <c r="J5" s="912"/>
      <c r="K5" s="912"/>
      <c r="L5" s="912"/>
      <c r="M5" s="912"/>
      <c r="N5" s="912"/>
      <c r="O5" s="912"/>
      <c r="P5" s="912"/>
      <c r="Q5" s="912"/>
      <c r="R5" s="912"/>
      <c r="S5" s="912"/>
      <c r="T5" s="912"/>
      <c r="U5" s="912"/>
      <c r="V5" s="912"/>
      <c r="W5" s="912"/>
      <c r="X5" s="913"/>
      <c r="Y5" s="745"/>
    </row>
    <row r="6" spans="1:26" ht="13.5" customHeight="1" thickBot="1">
      <c r="A6" s="233"/>
      <c r="B6" s="233"/>
      <c r="C6" s="233"/>
      <c r="D6" s="233"/>
      <c r="E6" s="233"/>
      <c r="F6" s="233"/>
      <c r="G6" s="233"/>
      <c r="H6" s="233"/>
      <c r="I6" s="233"/>
      <c r="J6" s="233"/>
      <c r="K6" s="233"/>
      <c r="L6" s="233"/>
      <c r="M6" s="233"/>
      <c r="N6" s="233"/>
      <c r="O6" s="233"/>
      <c r="P6" s="233"/>
      <c r="Q6" s="233"/>
    </row>
    <row r="7" spans="1:26" ht="45.2" customHeight="1">
      <c r="A7" s="157"/>
      <c r="B7" s="157"/>
      <c r="C7" s="234"/>
      <c r="D7" s="157"/>
      <c r="E7" s="157"/>
      <c r="F7" s="157"/>
      <c r="G7" s="157"/>
      <c r="H7" s="235"/>
      <c r="I7" s="236"/>
      <c r="J7" s="236"/>
      <c r="K7" s="236"/>
      <c r="M7" s="152"/>
      <c r="R7" s="914" t="s">
        <v>70</v>
      </c>
      <c r="S7" s="915"/>
      <c r="T7" s="915"/>
      <c r="U7" s="915"/>
      <c r="V7" s="915"/>
      <c r="W7" s="915"/>
      <c r="X7" s="916"/>
      <c r="Y7" s="245"/>
    </row>
    <row r="8" spans="1:26" s="245" customFormat="1" ht="75.75" thickBot="1">
      <c r="A8" s="237" t="s">
        <v>71</v>
      </c>
      <c r="B8" s="238" t="s">
        <v>72</v>
      </c>
      <c r="C8" s="239" t="s">
        <v>73</v>
      </c>
      <c r="D8" s="57" t="s">
        <v>74</v>
      </c>
      <c r="E8" s="240" t="s">
        <v>75</v>
      </c>
      <c r="F8" s="240" t="s">
        <v>76</v>
      </c>
      <c r="G8" s="241" t="s">
        <v>77</v>
      </c>
      <c r="H8" s="240" t="s">
        <v>78</v>
      </c>
      <c r="I8" s="55" t="s">
        <v>79</v>
      </c>
      <c r="J8" s="240" t="s">
        <v>80</v>
      </c>
      <c r="K8" s="240" t="s">
        <v>81</v>
      </c>
      <c r="L8" s="240" t="s">
        <v>82</v>
      </c>
      <c r="M8" s="242" t="s">
        <v>83</v>
      </c>
      <c r="N8" s="240" t="s">
        <v>84</v>
      </c>
      <c r="O8" s="240" t="s">
        <v>85</v>
      </c>
      <c r="P8" s="243" t="s">
        <v>86</v>
      </c>
      <c r="Q8" s="53" t="s">
        <v>87</v>
      </c>
      <c r="R8" s="60" t="s">
        <v>88</v>
      </c>
      <c r="S8" s="54" t="s">
        <v>89</v>
      </c>
      <c r="T8" s="60" t="s">
        <v>90</v>
      </c>
      <c r="U8" s="54" t="s">
        <v>91</v>
      </c>
      <c r="V8" s="244" t="s">
        <v>92</v>
      </c>
    </row>
    <row r="9" spans="1:26" s="149" customFormat="1" ht="162">
      <c r="A9" s="246" t="s">
        <v>93</v>
      </c>
      <c r="B9" s="247" t="s">
        <v>94</v>
      </c>
      <c r="C9" s="248">
        <v>1</v>
      </c>
      <c r="D9" s="249">
        <v>80000</v>
      </c>
      <c r="E9" s="249">
        <v>80000</v>
      </c>
      <c r="F9" s="249">
        <v>28000</v>
      </c>
      <c r="G9" s="250">
        <v>0.35</v>
      </c>
      <c r="H9" s="249">
        <v>108000</v>
      </c>
      <c r="I9" s="251" t="s">
        <v>62</v>
      </c>
      <c r="J9" s="249" t="s">
        <v>95</v>
      </c>
      <c r="K9" s="252">
        <v>0.3</v>
      </c>
      <c r="L9" s="249">
        <v>24000</v>
      </c>
      <c r="M9" s="253">
        <f>'a. Personnel'!$F9*'a. Personnel'!$K9</f>
        <v>8400</v>
      </c>
      <c r="N9" s="254">
        <v>0.05</v>
      </c>
      <c r="O9" s="255">
        <f>'a. Personnel'!$E9*'a. Personnel'!$N9</f>
        <v>4000</v>
      </c>
      <c r="P9" s="256">
        <f>'a. Personnel'!$F9*'a. Personnel'!$N9</f>
        <v>1400</v>
      </c>
      <c r="Q9" s="257" t="s">
        <v>96</v>
      </c>
      <c r="R9" s="258" t="s">
        <v>95</v>
      </c>
      <c r="S9" s="259">
        <v>108000</v>
      </c>
      <c r="T9" s="258" t="s">
        <v>97</v>
      </c>
      <c r="U9" s="258" t="s">
        <v>98</v>
      </c>
      <c r="V9" s="260" t="s">
        <v>99</v>
      </c>
    </row>
    <row r="10" spans="1:26" s="273" customFormat="1" ht="122.25" thickBot="1">
      <c r="A10" s="261" t="s">
        <v>100</v>
      </c>
      <c r="B10" s="262" t="s">
        <v>101</v>
      </c>
      <c r="C10" s="263">
        <v>300</v>
      </c>
      <c r="D10" s="264">
        <v>300</v>
      </c>
      <c r="E10" s="264">
        <v>90000</v>
      </c>
      <c r="F10" s="264">
        <v>18000</v>
      </c>
      <c r="G10" s="265">
        <v>0.2</v>
      </c>
      <c r="H10" s="264">
        <v>108000</v>
      </c>
      <c r="I10" s="266" t="s">
        <v>62</v>
      </c>
      <c r="J10" s="266" t="s">
        <v>102</v>
      </c>
      <c r="K10" s="267">
        <v>1</v>
      </c>
      <c r="L10" s="264">
        <v>90000</v>
      </c>
      <c r="M10" s="268">
        <f>'a. Personnel'!$F10*'a. Personnel'!$K10</f>
        <v>18000</v>
      </c>
      <c r="N10" s="269">
        <v>0</v>
      </c>
      <c r="O10" s="268">
        <f>'a. Personnel'!$E10*'a. Personnel'!$N10</f>
        <v>0</v>
      </c>
      <c r="P10" s="268">
        <f>'a. Personnel'!$F10*'a. Personnel'!$N10</f>
        <v>0</v>
      </c>
      <c r="Q10" s="270" t="s">
        <v>103</v>
      </c>
      <c r="R10" s="271" t="s">
        <v>102</v>
      </c>
      <c r="S10" s="63"/>
      <c r="T10" s="71"/>
      <c r="U10" s="72"/>
      <c r="V10" s="272"/>
    </row>
    <row r="11" spans="1:26" s="273" customFormat="1">
      <c r="A11" s="274"/>
      <c r="B11" s="275"/>
      <c r="C11" s="276"/>
      <c r="D11" s="277">
        <v>0</v>
      </c>
      <c r="E11" s="278">
        <f>C11*D11</f>
        <v>0</v>
      </c>
      <c r="F11" s="85">
        <f t="shared" ref="F11:F20" si="0">E11*G11</f>
        <v>0</v>
      </c>
      <c r="G11" s="80">
        <v>0</v>
      </c>
      <c r="H11" s="278">
        <f>SUM(E11:F11)</f>
        <v>0</v>
      </c>
      <c r="I11" s="277"/>
      <c r="J11" s="277"/>
      <c r="K11" s="279">
        <v>0</v>
      </c>
      <c r="L11" s="85">
        <f>ROUND('a. Personnel'!$E11*'a. Personnel'!$K11,2)</f>
        <v>0</v>
      </c>
      <c r="M11" s="280">
        <f>'a. Personnel'!$F11*'a. Personnel'!$K11</f>
        <v>0</v>
      </c>
      <c r="N11" s="281">
        <v>0</v>
      </c>
      <c r="O11" s="282">
        <f>ROUND('a. Personnel'!$E11*'a. Personnel'!$N11,2)</f>
        <v>0</v>
      </c>
      <c r="P11" s="282">
        <f>ROUND('a. Personnel'!$F11*'a. Personnel'!$N11,2)</f>
        <v>0</v>
      </c>
      <c r="Q11" s="283"/>
      <c r="R11" s="284"/>
      <c r="S11" s="285"/>
      <c r="T11" s="284"/>
      <c r="U11" s="286"/>
      <c r="V11" s="287"/>
    </row>
    <row r="12" spans="1:26" s="273" customFormat="1">
      <c r="A12" s="288"/>
      <c r="B12" s="289"/>
      <c r="C12" s="290"/>
      <c r="D12" s="291">
        <v>0</v>
      </c>
      <c r="E12" s="278">
        <f t="shared" ref="E12:E20" si="1">C12*D12</f>
        <v>0</v>
      </c>
      <c r="F12" s="85">
        <f t="shared" si="0"/>
        <v>0</v>
      </c>
      <c r="G12" s="292">
        <v>0</v>
      </c>
      <c r="H12" s="278">
        <f>SUM(E12:F12)</f>
        <v>0</v>
      </c>
      <c r="I12" s="291"/>
      <c r="J12" s="291"/>
      <c r="K12" s="293">
        <v>0</v>
      </c>
      <c r="L12" s="85">
        <f>ROUND('a. Personnel'!$E12*'a. Personnel'!$K12,2)</f>
        <v>0</v>
      </c>
      <c r="M12" s="280">
        <f>'a. Personnel'!$F12*'a. Personnel'!$K12</f>
        <v>0</v>
      </c>
      <c r="N12" s="294">
        <v>0</v>
      </c>
      <c r="O12" s="282">
        <f>ROUND('a. Personnel'!$E12*'a. Personnel'!$N12,2)</f>
        <v>0</v>
      </c>
      <c r="P12" s="282">
        <f>ROUND('a. Personnel'!$F12*'a. Personnel'!$N12,2)</f>
        <v>0</v>
      </c>
      <c r="Q12" s="283"/>
      <c r="R12" s="92"/>
      <c r="S12" s="90"/>
      <c r="T12" s="92"/>
      <c r="U12" s="93"/>
      <c r="V12" s="295"/>
    </row>
    <row r="13" spans="1:26" s="273" customFormat="1">
      <c r="A13" s="288"/>
      <c r="B13" s="289"/>
      <c r="C13" s="290"/>
      <c r="D13" s="291">
        <v>0</v>
      </c>
      <c r="E13" s="278">
        <f t="shared" si="1"/>
        <v>0</v>
      </c>
      <c r="F13" s="85">
        <f t="shared" si="0"/>
        <v>0</v>
      </c>
      <c r="G13" s="292">
        <v>0</v>
      </c>
      <c r="H13" s="278">
        <f>SUM(E13:F13)</f>
        <v>0</v>
      </c>
      <c r="I13" s="291"/>
      <c r="J13" s="291"/>
      <c r="K13" s="293">
        <v>0</v>
      </c>
      <c r="L13" s="85">
        <f>ROUND('a. Personnel'!$E13*'a. Personnel'!$K13,2)</f>
        <v>0</v>
      </c>
      <c r="M13" s="280">
        <f>'a. Personnel'!$F13*'a. Personnel'!$K13</f>
        <v>0</v>
      </c>
      <c r="N13" s="294">
        <v>0</v>
      </c>
      <c r="O13" s="282">
        <f>ROUND('a. Personnel'!$E13*'a. Personnel'!$N13,2)</f>
        <v>0</v>
      </c>
      <c r="P13" s="282">
        <f>ROUND('a. Personnel'!$F13*'a. Personnel'!$N13,2)</f>
        <v>0</v>
      </c>
      <c r="Q13" s="283"/>
      <c r="R13" s="92"/>
      <c r="S13" s="90"/>
      <c r="T13" s="92"/>
      <c r="U13" s="93"/>
      <c r="V13" s="295"/>
    </row>
    <row r="14" spans="1:26" s="273" customFormat="1">
      <c r="A14" s="288"/>
      <c r="B14" s="289"/>
      <c r="C14" s="290"/>
      <c r="D14" s="291">
        <v>0</v>
      </c>
      <c r="E14" s="278">
        <f t="shared" si="1"/>
        <v>0</v>
      </c>
      <c r="F14" s="85">
        <f t="shared" si="0"/>
        <v>0</v>
      </c>
      <c r="G14" s="292">
        <v>0</v>
      </c>
      <c r="H14" s="278">
        <f>SUM(E14:F14)</f>
        <v>0</v>
      </c>
      <c r="I14" s="291"/>
      <c r="J14" s="291"/>
      <c r="K14" s="293">
        <v>0</v>
      </c>
      <c r="L14" s="85">
        <f>ROUND('a. Personnel'!$E14*'a. Personnel'!$K14,2)</f>
        <v>0</v>
      </c>
      <c r="M14" s="280">
        <f>'a. Personnel'!$F14*'a. Personnel'!$K14</f>
        <v>0</v>
      </c>
      <c r="N14" s="294">
        <v>0</v>
      </c>
      <c r="O14" s="282">
        <f>ROUND('a. Personnel'!$E14*'a. Personnel'!$N14,2)</f>
        <v>0</v>
      </c>
      <c r="P14" s="282">
        <f>ROUND('a. Personnel'!$F14*'a. Personnel'!$N14,2)</f>
        <v>0</v>
      </c>
      <c r="Q14" s="283"/>
      <c r="R14" s="92"/>
      <c r="S14" s="90"/>
      <c r="T14" s="92"/>
      <c r="U14" s="93"/>
      <c r="V14" s="295"/>
    </row>
    <row r="15" spans="1:26" s="149" customFormat="1">
      <c r="A15" s="74"/>
      <c r="B15" s="289"/>
      <c r="C15" s="290"/>
      <c r="D15" s="291">
        <v>0</v>
      </c>
      <c r="E15" s="278">
        <f t="shared" si="1"/>
        <v>0</v>
      </c>
      <c r="F15" s="85">
        <f t="shared" si="0"/>
        <v>0</v>
      </c>
      <c r="G15" s="292">
        <v>0</v>
      </c>
      <c r="H15" s="278">
        <f t="shared" ref="H15:H17" si="2">SUM(E15:F15)</f>
        <v>0</v>
      </c>
      <c r="I15" s="291"/>
      <c r="J15" s="291"/>
      <c r="K15" s="293">
        <v>0</v>
      </c>
      <c r="L15" s="85">
        <f>ROUND('a. Personnel'!$E15*'a. Personnel'!$K15,2)</f>
        <v>0</v>
      </c>
      <c r="M15" s="280">
        <f>'a. Personnel'!$F15*'a. Personnel'!$K15</f>
        <v>0</v>
      </c>
      <c r="N15" s="294">
        <v>0</v>
      </c>
      <c r="O15" s="282">
        <f>ROUND('a. Personnel'!$E15*'a. Personnel'!$N15,2)</f>
        <v>0</v>
      </c>
      <c r="P15" s="282">
        <f>ROUND('a. Personnel'!$F15*'a. Personnel'!$N15,2)</f>
        <v>0</v>
      </c>
      <c r="Q15" s="283"/>
      <c r="R15" s="92"/>
      <c r="S15" s="90"/>
      <c r="T15" s="92"/>
      <c r="U15" s="93"/>
      <c r="V15" s="295"/>
    </row>
    <row r="16" spans="1:26" s="149" customFormat="1">
      <c r="A16" s="74"/>
      <c r="B16" s="289"/>
      <c r="C16" s="290"/>
      <c r="D16" s="291">
        <v>0</v>
      </c>
      <c r="E16" s="278">
        <f t="shared" si="1"/>
        <v>0</v>
      </c>
      <c r="F16" s="85">
        <f t="shared" si="0"/>
        <v>0</v>
      </c>
      <c r="G16" s="292">
        <v>0</v>
      </c>
      <c r="H16" s="278">
        <f t="shared" si="2"/>
        <v>0</v>
      </c>
      <c r="I16" s="291"/>
      <c r="J16" s="291"/>
      <c r="K16" s="293">
        <v>0</v>
      </c>
      <c r="L16" s="85">
        <f>ROUND('a. Personnel'!$E16*'a. Personnel'!$K16,2)</f>
        <v>0</v>
      </c>
      <c r="M16" s="280">
        <f>'a. Personnel'!$F16*'a. Personnel'!$K16</f>
        <v>0</v>
      </c>
      <c r="N16" s="294">
        <v>0</v>
      </c>
      <c r="O16" s="282">
        <f>ROUND('a. Personnel'!$E16*'a. Personnel'!$N16,2)</f>
        <v>0</v>
      </c>
      <c r="P16" s="282">
        <f>ROUND('a. Personnel'!$F16*'a. Personnel'!$N16,2)</f>
        <v>0</v>
      </c>
      <c r="Q16" s="283"/>
      <c r="R16" s="92"/>
      <c r="S16" s="90"/>
      <c r="T16" s="92"/>
      <c r="U16" s="93"/>
      <c r="V16" s="295"/>
    </row>
    <row r="17" spans="1:25" s="273" customFormat="1">
      <c r="A17" s="288"/>
      <c r="B17" s="289"/>
      <c r="C17" s="290"/>
      <c r="D17" s="291">
        <v>0</v>
      </c>
      <c r="E17" s="278">
        <f t="shared" si="1"/>
        <v>0</v>
      </c>
      <c r="F17" s="85">
        <f t="shared" si="0"/>
        <v>0</v>
      </c>
      <c r="G17" s="292">
        <v>0</v>
      </c>
      <c r="H17" s="278">
        <f t="shared" si="2"/>
        <v>0</v>
      </c>
      <c r="I17" s="291"/>
      <c r="J17" s="291"/>
      <c r="K17" s="293">
        <v>0</v>
      </c>
      <c r="L17" s="85">
        <f>ROUND('a. Personnel'!$E17*'a. Personnel'!$K17,2)</f>
        <v>0</v>
      </c>
      <c r="M17" s="280">
        <f>'a. Personnel'!$F17*'a. Personnel'!$K17</f>
        <v>0</v>
      </c>
      <c r="N17" s="294">
        <v>0</v>
      </c>
      <c r="O17" s="282">
        <f>ROUND('a. Personnel'!$E17*'a. Personnel'!$N17,2)</f>
        <v>0</v>
      </c>
      <c r="P17" s="282">
        <f>ROUND('a. Personnel'!$F17*'a. Personnel'!$N17,2)</f>
        <v>0</v>
      </c>
      <c r="Q17" s="283"/>
      <c r="R17" s="92"/>
      <c r="S17" s="90"/>
      <c r="T17" s="92"/>
      <c r="U17" s="93"/>
      <c r="V17" s="295"/>
    </row>
    <row r="18" spans="1:25" s="273" customFormat="1">
      <c r="A18" s="274"/>
      <c r="B18" s="275"/>
      <c r="C18" s="276"/>
      <c r="D18" s="277">
        <v>0</v>
      </c>
      <c r="E18" s="85">
        <f t="shared" si="1"/>
        <v>0</v>
      </c>
      <c r="F18" s="85">
        <f t="shared" si="0"/>
        <v>0</v>
      </c>
      <c r="G18" s="80">
        <v>0</v>
      </c>
      <c r="H18" s="85">
        <f>SUM(E18:F18)</f>
        <v>0</v>
      </c>
      <c r="I18" s="277"/>
      <c r="J18" s="277"/>
      <c r="K18" s="84">
        <v>0</v>
      </c>
      <c r="L18" s="85">
        <f>ROUND('a. Personnel'!$E18*'a. Personnel'!$K18,2)</f>
        <v>0</v>
      </c>
      <c r="M18" s="280">
        <f>'a. Personnel'!$F18*'a. Personnel'!$K18</f>
        <v>0</v>
      </c>
      <c r="N18" s="281">
        <v>0</v>
      </c>
      <c r="O18" s="282">
        <f>ROUND('a. Personnel'!$E18*'a. Personnel'!$N18,2)</f>
        <v>0</v>
      </c>
      <c r="P18" s="282">
        <f>ROUND('a. Personnel'!$F18*'a. Personnel'!$N18,2)</f>
        <v>0</v>
      </c>
      <c r="Q18" s="283"/>
      <c r="R18" s="92"/>
      <c r="S18" s="90"/>
      <c r="T18" s="92"/>
      <c r="U18" s="93"/>
      <c r="V18" s="295"/>
    </row>
    <row r="19" spans="1:25" s="273" customFormat="1">
      <c r="A19" s="288"/>
      <c r="B19" s="289"/>
      <c r="C19" s="290"/>
      <c r="D19" s="291">
        <v>0</v>
      </c>
      <c r="E19" s="278">
        <f t="shared" si="1"/>
        <v>0</v>
      </c>
      <c r="F19" s="85">
        <f t="shared" si="0"/>
        <v>0</v>
      </c>
      <c r="G19" s="292">
        <v>0</v>
      </c>
      <c r="H19" s="278">
        <f>SUM(E19:F19)</f>
        <v>0</v>
      </c>
      <c r="I19" s="291"/>
      <c r="J19" s="291"/>
      <c r="K19" s="91">
        <v>0</v>
      </c>
      <c r="L19" s="85">
        <f>ROUND('a. Personnel'!$E19*'a. Personnel'!$K19,2)</f>
        <v>0</v>
      </c>
      <c r="M19" s="280">
        <f>'a. Personnel'!$F19*'a. Personnel'!$K19</f>
        <v>0</v>
      </c>
      <c r="N19" s="294">
        <v>0</v>
      </c>
      <c r="O19" s="282">
        <f>ROUND('a. Personnel'!$E19*'a. Personnel'!$N19,2)</f>
        <v>0</v>
      </c>
      <c r="P19" s="282">
        <f>ROUND('a. Personnel'!$F19*'a. Personnel'!$N19,2)</f>
        <v>0</v>
      </c>
      <c r="Q19" s="283"/>
      <c r="R19" s="92"/>
      <c r="S19" s="90"/>
      <c r="T19" s="92"/>
      <c r="U19" s="93"/>
      <c r="V19" s="295"/>
    </row>
    <row r="20" spans="1:25" ht="15" customHeight="1" thickBot="1">
      <c r="A20" s="296"/>
      <c r="B20" s="297"/>
      <c r="C20" s="298"/>
      <c r="D20" s="299">
        <v>0</v>
      </c>
      <c r="E20" s="114">
        <f t="shared" si="1"/>
        <v>0</v>
      </c>
      <c r="F20" s="114">
        <f t="shared" si="0"/>
        <v>0</v>
      </c>
      <c r="G20" s="111">
        <v>0</v>
      </c>
      <c r="H20" s="114">
        <f>SUM(E20:F20)</f>
        <v>0</v>
      </c>
      <c r="I20" s="299"/>
      <c r="J20" s="299"/>
      <c r="K20" s="300">
        <v>0</v>
      </c>
      <c r="L20" s="114">
        <f>ROUND('a. Personnel'!$E20*'a. Personnel'!$K20,2)</f>
        <v>0</v>
      </c>
      <c r="M20" s="280">
        <f>'a. Personnel'!$F20*'a. Personnel'!$K20</f>
        <v>0</v>
      </c>
      <c r="N20" s="301">
        <v>0</v>
      </c>
      <c r="O20" s="302">
        <f>ROUND('a. Personnel'!$E20*'a. Personnel'!$N20,2)</f>
        <v>0</v>
      </c>
      <c r="P20" s="302">
        <f>ROUND('a. Personnel'!$F20*'a. Personnel'!$N20,2)</f>
        <v>0</v>
      </c>
      <c r="Q20" s="303"/>
      <c r="R20" s="115"/>
      <c r="S20" s="113"/>
      <c r="T20" s="115"/>
      <c r="U20" s="116"/>
      <c r="V20" s="304"/>
    </row>
    <row r="21" spans="1:25" ht="34.5" customHeight="1" thickBot="1">
      <c r="A21" s="52"/>
      <c r="B21" s="52"/>
      <c r="C21" s="52"/>
      <c r="D21" s="52"/>
      <c r="E21" s="52"/>
      <c r="F21" s="52"/>
      <c r="G21" s="52"/>
      <c r="H21" s="52"/>
      <c r="I21" s="305"/>
      <c r="J21" s="305"/>
      <c r="K21" s="305"/>
      <c r="L21" s="52"/>
      <c r="M21" s="52"/>
      <c r="N21" s="52"/>
      <c r="R21" s="306"/>
      <c r="S21" s="307"/>
      <c r="T21" s="306"/>
      <c r="U21" s="308"/>
      <c r="V21" s="308"/>
      <c r="W21" s="308"/>
      <c r="X21" s="308"/>
    </row>
    <row r="22" spans="1:25" ht="45.2" customHeight="1" thickBot="1">
      <c r="A22" s="906" t="s">
        <v>104</v>
      </c>
      <c r="B22" s="907"/>
      <c r="C22" s="907"/>
      <c r="D22" s="908"/>
      <c r="E22" s="126">
        <f>SUM(E11:E20)</f>
        <v>0</v>
      </c>
      <c r="F22" s="126">
        <f>SUM(F11:F20)</f>
        <v>0</v>
      </c>
      <c r="G22" s="126"/>
      <c r="H22" s="126">
        <f>SUM(H11:H20)</f>
        <v>0</v>
      </c>
      <c r="I22" s="126" t="s">
        <v>105</v>
      </c>
      <c r="J22" s="126">
        <f>SUMIF(J11:J20,"Yes",H11:H20)</f>
        <v>0</v>
      </c>
      <c r="K22" s="309" t="s">
        <v>106</v>
      </c>
      <c r="L22" s="131">
        <f>SUM(L11:L20)</f>
        <v>0</v>
      </c>
      <c r="M22" s="131">
        <f>SUM(M11:M20)</f>
        <v>0</v>
      </c>
      <c r="N22" s="309" t="s">
        <v>107</v>
      </c>
      <c r="O22" s="130">
        <f>SUM(O11:O20)</f>
        <v>0</v>
      </c>
      <c r="P22" s="131">
        <f>SUM(P11:P20)</f>
        <v>0</v>
      </c>
      <c r="Q22" s="709"/>
      <c r="R22" s="210"/>
      <c r="S22" s="130">
        <f>SUM(S11:S20)</f>
        <v>0</v>
      </c>
      <c r="T22" s="777"/>
      <c r="U22" s="48"/>
    </row>
    <row r="23" spans="1:25" ht="23.45" customHeight="1" thickBot="1">
      <c r="A23" s="158"/>
      <c r="B23" s="158"/>
      <c r="C23" s="158"/>
      <c r="D23" s="158"/>
      <c r="E23" s="158"/>
      <c r="F23" s="204"/>
      <c r="G23" s="204"/>
      <c r="H23" s="204"/>
      <c r="I23" s="204"/>
      <c r="J23" s="204"/>
      <c r="K23" s="204"/>
      <c r="L23" s="310"/>
      <c r="M23" s="201"/>
      <c r="N23" s="201"/>
      <c r="O23" s="310"/>
      <c r="P23" s="201"/>
      <c r="Q23" s="201"/>
    </row>
    <row r="24" spans="1:25" ht="19.899999999999999" customHeight="1" thickBot="1">
      <c r="A24" s="158"/>
      <c r="B24" s="903" t="s">
        <v>108</v>
      </c>
      <c r="C24" s="904"/>
      <c r="D24" s="904"/>
      <c r="E24" s="904"/>
      <c r="F24" s="905"/>
      <c r="G24" s="204"/>
      <c r="H24" s="204"/>
      <c r="I24" s="204"/>
      <c r="J24" s="204"/>
      <c r="K24" s="204"/>
      <c r="L24" s="310"/>
      <c r="M24" s="201"/>
      <c r="N24" s="201"/>
      <c r="O24" s="310"/>
      <c r="P24" s="201"/>
      <c r="Q24" s="201"/>
    </row>
    <row r="25" spans="1:25" ht="19.899999999999999" customHeight="1" thickBot="1">
      <c r="A25" s="158"/>
      <c r="B25" s="311" t="s">
        <v>62</v>
      </c>
      <c r="C25" s="312" t="s">
        <v>63</v>
      </c>
      <c r="D25" s="312" t="s">
        <v>64</v>
      </c>
      <c r="E25" s="313" t="s">
        <v>65</v>
      </c>
      <c r="F25" s="314" t="s">
        <v>66</v>
      </c>
      <c r="G25" s="204"/>
      <c r="H25" s="204"/>
      <c r="I25" s="204"/>
      <c r="J25" s="204"/>
      <c r="K25" s="204"/>
      <c r="L25" s="201"/>
      <c r="M25" s="201"/>
      <c r="N25" s="310"/>
      <c r="O25" s="201"/>
      <c r="P25" s="201"/>
    </row>
    <row r="26" spans="1:25" ht="45.2" customHeight="1" thickBot="1">
      <c r="A26" s="315" t="s">
        <v>109</v>
      </c>
      <c r="B26" s="316">
        <f>SUMIF($I$11:$I$20,B25,$H$11:$H$20)</f>
        <v>0</v>
      </c>
      <c r="C26" s="317">
        <f t="shared" ref="C26:F26" si="3">SUMIF($I$11:$I$20,C25,$H$11:$H$20)</f>
        <v>0</v>
      </c>
      <c r="D26" s="317">
        <f t="shared" si="3"/>
        <v>0</v>
      </c>
      <c r="E26" s="317">
        <f t="shared" si="3"/>
        <v>0</v>
      </c>
      <c r="F26" s="318">
        <f t="shared" si="3"/>
        <v>0</v>
      </c>
      <c r="G26" s="204"/>
      <c r="H26" s="204"/>
      <c r="I26" s="204"/>
      <c r="J26" s="204"/>
      <c r="K26" s="204"/>
      <c r="L26" s="201"/>
      <c r="M26" s="201"/>
      <c r="N26" s="310"/>
      <c r="O26" s="201"/>
      <c r="P26" s="201"/>
    </row>
    <row r="27" spans="1:25" ht="25.5" customHeight="1" thickBot="1">
      <c r="A27" s="158"/>
      <c r="B27" s="158"/>
      <c r="C27" s="158"/>
      <c r="D27" s="158"/>
      <c r="E27" s="158"/>
      <c r="F27" s="204"/>
      <c r="G27" s="204"/>
      <c r="H27" s="204"/>
      <c r="I27" s="204"/>
      <c r="J27" s="204"/>
      <c r="K27" s="204"/>
      <c r="L27" s="310"/>
      <c r="M27" s="201"/>
      <c r="N27" s="201"/>
      <c r="O27" s="310"/>
      <c r="P27" s="201"/>
      <c r="Q27" s="201"/>
    </row>
    <row r="28" spans="1:25" ht="45.2" customHeight="1" thickBot="1">
      <c r="A28" s="901" t="s">
        <v>32</v>
      </c>
      <c r="B28" s="902"/>
      <c r="C28" s="902"/>
      <c r="D28" s="902"/>
      <c r="E28" s="902"/>
      <c r="F28" s="902"/>
      <c r="G28" s="902"/>
      <c r="H28" s="902"/>
      <c r="I28" s="902"/>
      <c r="J28" s="902"/>
      <c r="K28" s="902"/>
      <c r="L28" s="902"/>
      <c r="M28" s="902"/>
      <c r="N28" s="902"/>
      <c r="O28" s="902"/>
      <c r="P28" s="902"/>
      <c r="Q28" s="902"/>
      <c r="R28" s="902"/>
      <c r="S28" s="902"/>
      <c r="T28" s="902"/>
      <c r="U28" s="902"/>
      <c r="V28" s="902"/>
      <c r="W28" s="902"/>
      <c r="X28" s="902"/>
      <c r="Y28" s="764"/>
    </row>
  </sheetData>
  <sheetProtection formatCells="0" formatColumns="0" formatRows="0" insertRows="0" deleteRows="0" autoFilter="0"/>
  <mergeCells count="6">
    <mergeCell ref="A28:X28"/>
    <mergeCell ref="B24:F24"/>
    <mergeCell ref="A22:D22"/>
    <mergeCell ref="A3:X4"/>
    <mergeCell ref="A5:X5"/>
    <mergeCell ref="R7:X7"/>
  </mergeCells>
  <phoneticPr fontId="4" type="noConversion"/>
  <conditionalFormatting sqref="S10:S18 S19:T21 T10:V20 T22">
    <cfRule type="expression" dxfId="245" priority="1">
      <formula>#REF!="no"</formula>
    </cfRule>
    <cfRule type="expression" dxfId="244" priority="2">
      <formula>#REF!="tbd"</formula>
    </cfRule>
  </conditionalFormatting>
  <dataValidations count="4">
    <dataValidation type="list" allowBlank="1" showInputMessage="1" showErrorMessage="1" sqref="I9:I20" xr:uid="{63C08938-FBDF-419C-B264-DC81270861D3}">
      <formula1>"Year 1, Year 2, Year 3, Year 4, Year 5"</formula1>
    </dataValidation>
    <dataValidation type="list" allowBlank="1" showInputMessage="1" showErrorMessage="1" sqref="J9:J20 R9:R20" xr:uid="{C1F132B0-CF44-4436-BDD1-08E0E8B4876C}">
      <formula1>"Yes,No"</formula1>
    </dataValidation>
    <dataValidation type="list" allowBlank="1" showInputMessage="1" showErrorMessage="1" sqref="U9:U20" xr:uid="{9CF22358-7F9A-4401-9952-EB67DC5572C7}">
      <formula1>"State,Local,Other"</formula1>
    </dataValidation>
    <dataValidation type="list" allowBlank="1" showInputMessage="1" showErrorMessage="1" sqref="B9:B20" xr:uid="{8299CF85-48F7-4A8B-A77E-B8CB1F1DA1E3}">
      <formula1>"Annual, Month, Hour"</formula1>
    </dataValidation>
  </dataValidations>
  <printOptions horizontalCentered="1"/>
  <pageMargins left="0.5" right="0.5" top="0.25" bottom="0.25" header="0.5" footer="0.5"/>
  <pageSetup scale="52" fitToHeight="0" orientation="landscape" horizontalDpi="300" verticalDpi="300" r:id="rId1"/>
  <headerFooter alignWithMargins="0"/>
  <ignoredErrors>
    <ignoredError sqref="L11:L20 O11:O20 P12:P20" calculatedColumn="1"/>
  </ignoredErrors>
  <drawing r:id="rId2"/>
  <tableParts count="1">
    <tablePart r:id="rId3"/>
  </tableParts>
  <extLst>
    <ext xmlns:x14="http://schemas.microsoft.com/office/spreadsheetml/2009/9/main" uri="{CCE6A557-97BC-4b89-ADB6-D9C93CAAB3DF}">
      <x14:dataValidations xmlns:xm="http://schemas.microsoft.com/office/excel/2006/main" count="5">
        <x14:dataValidation type="list" allowBlank="1" showInputMessage="1" showErrorMessage="1" xr:uid="{6C866DE4-8C97-4DEE-A0A7-6A1550767358}">
          <x14:formula1>
            <xm:f>List!$G$1:$G$3</xm:f>
          </x14:formula1>
          <xm:sqref>B21</xm:sqref>
        </x14:dataValidation>
        <x14:dataValidation type="list" allowBlank="1" showInputMessage="1" showErrorMessage="1" xr:uid="{B052EAD1-DD47-47E8-A706-AD0D8F5EA907}">
          <x14:formula1>
            <xm:f>List!$A$1:$A$4</xm:f>
          </x14:formula1>
          <xm:sqref>D21</xm:sqref>
        </x14:dataValidation>
        <x14:dataValidation type="list" allowBlank="1" showInputMessage="1" showErrorMessage="1" xr:uid="{11FEB5D1-25BA-4423-BA82-0F3E7D600371}">
          <x14:formula1>
            <xm:f>List!$V$1:$V$7</xm:f>
          </x14:formula1>
          <xm:sqref>T21:T22</xm:sqref>
        </x14:dataValidation>
        <x14:dataValidation type="list" allowBlank="1" showInputMessage="1" showErrorMessage="1" xr:uid="{B6DB1B79-617D-4A32-996E-13211DCFE1E8}">
          <x14:formula1>
            <xm:f>List!$T$1:$T$4</xm:f>
          </x14:formula1>
          <xm:sqref>T9:T20</xm:sqref>
        </x14:dataValidation>
        <x14:dataValidation type="list" allowBlank="1" showInputMessage="1" showErrorMessage="1" xr:uid="{3B98EE09-3168-43EA-9A88-686A7E828A04}">
          <x14:formula1>
            <xm:f>List!$S$1:$S$3</xm:f>
          </x14:formula1>
          <xm:sqref>R21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pageSetUpPr fitToPage="1"/>
  </sheetPr>
  <dimension ref="A1:AC35"/>
  <sheetViews>
    <sheetView topLeftCell="A3" zoomScale="56" zoomScaleNormal="56" workbookViewId="0">
      <selection activeCell="A3" sqref="A3"/>
    </sheetView>
  </sheetViews>
  <sheetFormatPr defaultColWidth="9.42578125" defaultRowHeight="13.5"/>
  <cols>
    <col min="1" max="1" width="50.7109375" style="326" customWidth="1"/>
    <col min="2" max="3" width="17.7109375" style="326" customWidth="1"/>
    <col min="4" max="5" width="17.7109375" style="374" customWidth="1"/>
    <col min="6" max="15" width="17.7109375" style="375" customWidth="1"/>
    <col min="16" max="19" width="17.7109375" style="326" customWidth="1"/>
    <col min="20" max="20" width="50.7109375" style="326" customWidth="1"/>
    <col min="21" max="24" width="17.7109375" style="326" customWidth="1"/>
    <col min="25" max="25" width="19.7109375" style="326" customWidth="1"/>
    <col min="26" max="28" width="17.7109375" style="326" customWidth="1"/>
    <col min="29" max="29" width="50.7109375" style="326" customWidth="1"/>
    <col min="30" max="16384" width="9.42578125" style="326"/>
  </cols>
  <sheetData>
    <row r="1" spans="1:29" s="324" customFormat="1" ht="18.75">
      <c r="A1" s="814"/>
      <c r="B1" s="814"/>
      <c r="C1" s="814"/>
      <c r="D1" s="814"/>
      <c r="E1" s="814"/>
      <c r="F1" s="814"/>
      <c r="G1" s="814"/>
      <c r="H1" s="814"/>
      <c r="I1" s="814"/>
      <c r="J1" s="814"/>
      <c r="K1" s="814"/>
      <c r="L1" s="814"/>
      <c r="M1" s="814"/>
      <c r="N1" s="814"/>
      <c r="O1" s="814"/>
      <c r="P1" s="814"/>
      <c r="Q1" s="814"/>
      <c r="R1" s="814"/>
      <c r="S1" s="814"/>
      <c r="T1" s="814"/>
      <c r="U1" s="323"/>
      <c r="V1" s="323"/>
      <c r="W1" s="323"/>
      <c r="X1" s="323"/>
      <c r="Y1" s="323"/>
      <c r="Z1" s="323"/>
      <c r="AA1" s="323"/>
      <c r="AB1" s="323"/>
      <c r="AC1" s="323"/>
    </row>
    <row r="2" spans="1:29" s="325" customFormat="1" ht="19.5" thickBot="1">
      <c r="A2" s="920" t="s">
        <v>16</v>
      </c>
      <c r="B2" s="920"/>
      <c r="C2" s="920"/>
      <c r="D2" s="920"/>
      <c r="E2" s="920"/>
      <c r="F2" s="920"/>
      <c r="G2" s="920"/>
      <c r="H2" s="920"/>
      <c r="I2" s="920"/>
      <c r="J2" s="920"/>
      <c r="K2" s="920"/>
      <c r="L2" s="920"/>
      <c r="M2" s="920"/>
      <c r="N2" s="920"/>
      <c r="O2" s="920"/>
      <c r="P2" s="920"/>
      <c r="Q2" s="920"/>
      <c r="R2" s="920"/>
      <c r="S2" s="920"/>
      <c r="T2" s="920"/>
      <c r="U2" s="920"/>
      <c r="V2" s="920"/>
      <c r="W2" s="920"/>
      <c r="X2" s="920"/>
      <c r="Y2" s="920"/>
      <c r="Z2" s="746"/>
      <c r="AA2" s="746"/>
      <c r="AB2" s="746"/>
      <c r="AC2" s="746"/>
    </row>
    <row r="3" spans="1:29" ht="341.25" customHeight="1" thickBot="1">
      <c r="A3" s="921" t="s">
        <v>110</v>
      </c>
      <c r="B3" s="922"/>
      <c r="C3" s="922"/>
      <c r="D3" s="922"/>
      <c r="E3" s="922"/>
      <c r="F3" s="922"/>
      <c r="G3" s="922"/>
      <c r="H3" s="922"/>
      <c r="I3" s="922"/>
      <c r="J3" s="922"/>
      <c r="K3" s="922"/>
      <c r="L3" s="922"/>
      <c r="M3" s="922"/>
      <c r="N3" s="922"/>
      <c r="O3" s="922"/>
      <c r="P3" s="922"/>
      <c r="Q3" s="922"/>
      <c r="R3" s="922"/>
      <c r="S3" s="922"/>
      <c r="T3" s="922"/>
      <c r="U3" s="922"/>
      <c r="V3" s="922"/>
      <c r="W3" s="922"/>
      <c r="X3" s="922"/>
      <c r="Y3" s="923"/>
      <c r="Z3" s="747"/>
      <c r="AA3" s="747"/>
      <c r="AB3" s="747"/>
    </row>
    <row r="4" spans="1:29" ht="5.45" customHeight="1" thickBot="1">
      <c r="A4" s="327"/>
      <c r="B4" s="327"/>
      <c r="C4" s="328"/>
      <c r="D4" s="329"/>
      <c r="E4" s="329"/>
      <c r="F4" s="330"/>
      <c r="G4" s="330"/>
      <c r="H4" s="330"/>
      <c r="I4" s="330"/>
      <c r="J4" s="330"/>
      <c r="K4" s="330"/>
      <c r="L4" s="330"/>
      <c r="M4" s="330"/>
      <c r="N4" s="330"/>
      <c r="O4" s="330"/>
      <c r="P4" s="327"/>
      <c r="Q4" s="327"/>
      <c r="R4" s="327"/>
      <c r="S4" s="327"/>
      <c r="T4" s="327"/>
      <c r="U4" s="327"/>
      <c r="V4" s="327"/>
      <c r="W4" s="327"/>
      <c r="X4" s="327"/>
      <c r="Y4" s="327"/>
      <c r="Z4" s="327"/>
      <c r="AA4" s="327"/>
      <c r="AB4" s="334"/>
      <c r="AC4" s="747"/>
    </row>
    <row r="5" spans="1:29" ht="26.65" customHeight="1">
      <c r="A5" s="327"/>
      <c r="B5" s="327"/>
      <c r="C5" s="328"/>
      <c r="D5" s="329"/>
      <c r="E5" s="329"/>
      <c r="F5" s="330"/>
      <c r="G5" s="330"/>
      <c r="H5" s="330"/>
      <c r="I5" s="330"/>
      <c r="J5" s="330"/>
      <c r="K5" s="330"/>
      <c r="L5" s="330"/>
      <c r="M5" s="330"/>
      <c r="N5" s="330"/>
      <c r="O5" s="330"/>
      <c r="P5" s="327"/>
      <c r="Q5" s="327"/>
      <c r="R5" s="327"/>
      <c r="S5" s="327"/>
      <c r="T5" s="327"/>
      <c r="U5" s="914" t="s">
        <v>111</v>
      </c>
      <c r="V5" s="915"/>
      <c r="W5" s="915"/>
      <c r="X5" s="915"/>
      <c r="Y5" s="916"/>
      <c r="Z5" s="334"/>
      <c r="AA5" s="334"/>
      <c r="AB5" s="334"/>
      <c r="AC5" s="334"/>
    </row>
    <row r="6" spans="1:29" s="334" customFormat="1" ht="75.75" thickBot="1">
      <c r="A6" s="53" t="s">
        <v>112</v>
      </c>
      <c r="B6" s="53" t="s">
        <v>113</v>
      </c>
      <c r="C6" s="53" t="s">
        <v>114</v>
      </c>
      <c r="D6" s="53" t="s">
        <v>115</v>
      </c>
      <c r="E6" s="237" t="s">
        <v>116</v>
      </c>
      <c r="F6" s="53" t="s">
        <v>117</v>
      </c>
      <c r="G6" s="53" t="s">
        <v>118</v>
      </c>
      <c r="H6" s="53" t="s">
        <v>119</v>
      </c>
      <c r="I6" s="53" t="s">
        <v>120</v>
      </c>
      <c r="J6" s="53" t="s">
        <v>121</v>
      </c>
      <c r="K6" s="53" t="s">
        <v>122</v>
      </c>
      <c r="L6" s="53" t="s">
        <v>123</v>
      </c>
      <c r="M6" s="53" t="s">
        <v>124</v>
      </c>
      <c r="N6" s="55" t="s">
        <v>79</v>
      </c>
      <c r="O6" s="240" t="s">
        <v>125</v>
      </c>
      <c r="P6" s="53" t="s">
        <v>81</v>
      </c>
      <c r="Q6" s="331" t="s">
        <v>126</v>
      </c>
      <c r="R6" s="53" t="s">
        <v>84</v>
      </c>
      <c r="S6" s="331" t="s">
        <v>127</v>
      </c>
      <c r="T6" s="331" t="s">
        <v>128</v>
      </c>
      <c r="U6" s="748" t="s">
        <v>88</v>
      </c>
      <c r="V6" s="704" t="s">
        <v>89</v>
      </c>
      <c r="W6" s="435" t="s">
        <v>90</v>
      </c>
      <c r="X6" s="435" t="s">
        <v>91</v>
      </c>
      <c r="Y6" s="435" t="s">
        <v>129</v>
      </c>
    </row>
    <row r="7" spans="1:29" s="343" customFormat="1" ht="160.15" customHeight="1" thickBot="1">
      <c r="A7" s="376" t="s">
        <v>130</v>
      </c>
      <c r="B7" s="377" t="s">
        <v>131</v>
      </c>
      <c r="C7" s="378">
        <v>4</v>
      </c>
      <c r="D7" s="378">
        <v>2</v>
      </c>
      <c r="E7" s="335">
        <v>180</v>
      </c>
      <c r="F7" s="336">
        <v>0</v>
      </c>
      <c r="G7" s="336">
        <v>100</v>
      </c>
      <c r="H7" s="336">
        <v>276.5</v>
      </c>
      <c r="I7" s="336">
        <v>0</v>
      </c>
      <c r="J7" s="336">
        <v>60</v>
      </c>
      <c r="K7" s="337">
        <f t="shared" ref="K7:K27" si="0">(((C7-1)*E7)*D7)+(D7*F7)+(D7*G7)+(D7*H7)+I7+J7</f>
        <v>1893</v>
      </c>
      <c r="L7" s="338">
        <v>1</v>
      </c>
      <c r="M7" s="337">
        <f>Table2[[#This Row],[Cost per Trip]]*Table2[[#This Row],['# of Identical Trips per Year]]</f>
        <v>1893</v>
      </c>
      <c r="N7" s="339" t="s">
        <v>62</v>
      </c>
      <c r="O7" s="337" t="s">
        <v>95</v>
      </c>
      <c r="P7" s="340">
        <v>0</v>
      </c>
      <c r="Q7" s="341">
        <f>'b. Travel'!$K7*'b. Travel'!$P7</f>
        <v>0</v>
      </c>
      <c r="R7" s="340">
        <v>0</v>
      </c>
      <c r="S7" s="341">
        <v>0</v>
      </c>
      <c r="T7" s="440" t="s">
        <v>132</v>
      </c>
      <c r="U7" s="723" t="s">
        <v>102</v>
      </c>
      <c r="V7" s="724"/>
      <c r="W7" s="483"/>
      <c r="X7" s="725"/>
      <c r="Y7" s="528"/>
    </row>
    <row r="8" spans="1:29" ht="15" customHeight="1">
      <c r="A8" s="379"/>
      <c r="B8" s="380"/>
      <c r="C8" s="381"/>
      <c r="D8" s="381"/>
      <c r="E8" s="345"/>
      <c r="F8" s="346"/>
      <c r="G8" s="346"/>
      <c r="H8" s="346"/>
      <c r="I8" s="347"/>
      <c r="J8" s="347"/>
      <c r="K8" s="278">
        <f t="shared" si="0"/>
        <v>0</v>
      </c>
      <c r="L8" s="348"/>
      <c r="M8" s="280">
        <f>Table2[[#This Row],[Cost per Trip]]*Table2[[#This Row],['# of Identical Trips per Year]]</f>
        <v>0</v>
      </c>
      <c r="N8" s="349"/>
      <c r="O8" s="349"/>
      <c r="P8" s="350">
        <v>0</v>
      </c>
      <c r="Q8" s="280">
        <f>ROUND(Table2[[#This Row],[Total Cost per Year]]*'b. Travel'!$P8,2)</f>
        <v>0</v>
      </c>
      <c r="R8" s="350">
        <v>0</v>
      </c>
      <c r="S8" s="280">
        <f t="shared" ref="S8:S27" si="1">ROUND(M8*R8,2)</f>
        <v>0</v>
      </c>
      <c r="T8" s="349"/>
      <c r="U8" s="705"/>
      <c r="V8" s="772">
        <v>0</v>
      </c>
      <c r="W8" s="706"/>
      <c r="X8" s="707"/>
      <c r="Y8" s="708"/>
    </row>
    <row r="9" spans="1:29" ht="15" customHeight="1">
      <c r="A9" s="382"/>
      <c r="B9" s="383"/>
      <c r="C9" s="381"/>
      <c r="D9" s="381"/>
      <c r="E9" s="345"/>
      <c r="F9" s="346"/>
      <c r="G9" s="346"/>
      <c r="H9" s="346"/>
      <c r="I9" s="347"/>
      <c r="J9" s="347"/>
      <c r="K9" s="278">
        <f t="shared" si="0"/>
        <v>0</v>
      </c>
      <c r="L9" s="353"/>
      <c r="M9" s="280">
        <f>Table2[[#This Row],[Cost per Trip]]*Table2[[#This Row],['# of Identical Trips per Year]]</f>
        <v>0</v>
      </c>
      <c r="N9" s="349"/>
      <c r="O9" s="349"/>
      <c r="P9" s="350">
        <v>0</v>
      </c>
      <c r="Q9" s="280">
        <f>ROUND(Table2[[#This Row],[Total Cost per Year]]*'b. Travel'!$P9,2)</f>
        <v>0</v>
      </c>
      <c r="R9" s="350">
        <v>0</v>
      </c>
      <c r="S9" s="280">
        <f t="shared" si="1"/>
        <v>0</v>
      </c>
      <c r="T9" s="349"/>
      <c r="U9" s="700"/>
      <c r="V9" s="772">
        <v>0</v>
      </c>
      <c r="W9" s="388"/>
      <c r="X9" s="389"/>
      <c r="Y9" s="390"/>
    </row>
    <row r="10" spans="1:29" ht="15" customHeight="1">
      <c r="A10" s="382"/>
      <c r="B10" s="383"/>
      <c r="C10" s="381"/>
      <c r="D10" s="381"/>
      <c r="E10" s="345"/>
      <c r="F10" s="346"/>
      <c r="G10" s="346"/>
      <c r="H10" s="346"/>
      <c r="I10" s="347"/>
      <c r="J10" s="347"/>
      <c r="K10" s="278">
        <f t="shared" si="0"/>
        <v>0</v>
      </c>
      <c r="L10" s="353"/>
      <c r="M10" s="280">
        <f>Table2[[#This Row],[Cost per Trip]]*Table2[[#This Row],['# of Identical Trips per Year]]</f>
        <v>0</v>
      </c>
      <c r="N10" s="349"/>
      <c r="O10" s="349"/>
      <c r="P10" s="350">
        <v>0</v>
      </c>
      <c r="Q10" s="280">
        <f>ROUND(Table2[[#This Row],[Total Cost per Year]]*'b. Travel'!$P10,2)</f>
        <v>0</v>
      </c>
      <c r="R10" s="350">
        <v>0</v>
      </c>
      <c r="S10" s="280">
        <f t="shared" si="1"/>
        <v>0</v>
      </c>
      <c r="T10" s="349"/>
      <c r="U10" s="700"/>
      <c r="V10" s="772">
        <v>0</v>
      </c>
      <c r="W10" s="388"/>
      <c r="X10" s="389"/>
      <c r="Y10" s="390"/>
    </row>
    <row r="11" spans="1:29" ht="15" customHeight="1">
      <c r="A11" s="382"/>
      <c r="B11" s="383"/>
      <c r="C11" s="381"/>
      <c r="D11" s="381"/>
      <c r="E11" s="345"/>
      <c r="F11" s="346"/>
      <c r="G11" s="346"/>
      <c r="H11" s="346"/>
      <c r="I11" s="347"/>
      <c r="J11" s="347"/>
      <c r="K11" s="278">
        <f t="shared" si="0"/>
        <v>0</v>
      </c>
      <c r="L11" s="353"/>
      <c r="M11" s="280">
        <f>Table2[[#This Row],[Cost per Trip]]*Table2[[#This Row],['# of Identical Trips per Year]]</f>
        <v>0</v>
      </c>
      <c r="N11" s="349"/>
      <c r="O11" s="349"/>
      <c r="P11" s="350">
        <v>0</v>
      </c>
      <c r="Q11" s="280">
        <f>ROUND(Table2[[#This Row],[Total Cost per Year]]*'b. Travel'!$P11,2)</f>
        <v>0</v>
      </c>
      <c r="R11" s="350">
        <v>0</v>
      </c>
      <c r="S11" s="280">
        <f t="shared" si="1"/>
        <v>0</v>
      </c>
      <c r="T11" s="349"/>
      <c r="U11" s="700"/>
      <c r="V11" s="772">
        <v>0</v>
      </c>
      <c r="W11" s="388"/>
      <c r="X11" s="389"/>
      <c r="Y11" s="390"/>
    </row>
    <row r="12" spans="1:29" ht="15" customHeight="1">
      <c r="A12" s="382"/>
      <c r="B12" s="383"/>
      <c r="C12" s="381"/>
      <c r="D12" s="381"/>
      <c r="E12" s="345"/>
      <c r="F12" s="346"/>
      <c r="G12" s="346"/>
      <c r="H12" s="346"/>
      <c r="I12" s="347"/>
      <c r="J12" s="347"/>
      <c r="K12" s="278">
        <f t="shared" si="0"/>
        <v>0</v>
      </c>
      <c r="L12" s="353"/>
      <c r="M12" s="280">
        <f>Table2[[#This Row],[Cost per Trip]]*Table2[[#This Row],['# of Identical Trips per Year]]</f>
        <v>0</v>
      </c>
      <c r="N12" s="349"/>
      <c r="O12" s="349"/>
      <c r="P12" s="350">
        <v>0</v>
      </c>
      <c r="Q12" s="280">
        <f>ROUND(Table2[[#This Row],[Total Cost per Year]]*'b. Travel'!$P12,2)</f>
        <v>0</v>
      </c>
      <c r="R12" s="350">
        <v>0</v>
      </c>
      <c r="S12" s="280">
        <f t="shared" si="1"/>
        <v>0</v>
      </c>
      <c r="T12" s="349"/>
      <c r="U12" s="700"/>
      <c r="V12" s="772">
        <v>0</v>
      </c>
      <c r="W12" s="388"/>
      <c r="X12" s="389"/>
      <c r="Y12" s="390"/>
    </row>
    <row r="13" spans="1:29" ht="15" customHeight="1">
      <c r="A13" s="382"/>
      <c r="B13" s="383"/>
      <c r="C13" s="381"/>
      <c r="D13" s="381"/>
      <c r="E13" s="345"/>
      <c r="F13" s="346"/>
      <c r="G13" s="346"/>
      <c r="H13" s="346"/>
      <c r="I13" s="347"/>
      <c r="J13" s="347"/>
      <c r="K13" s="278">
        <f t="shared" si="0"/>
        <v>0</v>
      </c>
      <c r="L13" s="353"/>
      <c r="M13" s="280">
        <f>Table2[[#This Row],[Cost per Trip]]*Table2[[#This Row],['# of Identical Trips per Year]]</f>
        <v>0</v>
      </c>
      <c r="N13" s="349"/>
      <c r="O13" s="349"/>
      <c r="P13" s="350">
        <v>0</v>
      </c>
      <c r="Q13" s="280">
        <f>ROUND(Table2[[#This Row],[Total Cost per Year]]*'b. Travel'!$P13,2)</f>
        <v>0</v>
      </c>
      <c r="R13" s="350">
        <v>0</v>
      </c>
      <c r="S13" s="280">
        <f t="shared" si="1"/>
        <v>0</v>
      </c>
      <c r="T13" s="349"/>
      <c r="U13" s="700"/>
      <c r="V13" s="772">
        <v>0</v>
      </c>
      <c r="W13" s="388"/>
      <c r="X13" s="389"/>
      <c r="Y13" s="390"/>
    </row>
    <row r="14" spans="1:29" ht="15" customHeight="1">
      <c r="A14" s="382"/>
      <c r="B14" s="383"/>
      <c r="C14" s="381"/>
      <c r="D14" s="381"/>
      <c r="E14" s="345"/>
      <c r="F14" s="346"/>
      <c r="G14" s="346"/>
      <c r="H14" s="346"/>
      <c r="I14" s="347"/>
      <c r="J14" s="347"/>
      <c r="K14" s="278">
        <f t="shared" si="0"/>
        <v>0</v>
      </c>
      <c r="L14" s="353"/>
      <c r="M14" s="280">
        <f>Table2[[#This Row],[Cost per Trip]]*Table2[[#This Row],['# of Identical Trips per Year]]</f>
        <v>0</v>
      </c>
      <c r="N14" s="354"/>
      <c r="O14" s="354"/>
      <c r="P14" s="350">
        <v>0</v>
      </c>
      <c r="Q14" s="280">
        <f>ROUND(Table2[[#This Row],[Total Cost per Year]]*'b. Travel'!$P14,2)</f>
        <v>0</v>
      </c>
      <c r="R14" s="350">
        <v>0</v>
      </c>
      <c r="S14" s="280">
        <f t="shared" si="1"/>
        <v>0</v>
      </c>
      <c r="T14" s="349"/>
      <c r="U14" s="700"/>
      <c r="V14" s="772">
        <v>0</v>
      </c>
      <c r="W14" s="388"/>
      <c r="X14" s="389"/>
      <c r="Y14" s="390"/>
    </row>
    <row r="15" spans="1:29" ht="15" customHeight="1">
      <c r="A15" s="382"/>
      <c r="B15" s="383"/>
      <c r="C15" s="381"/>
      <c r="D15" s="381"/>
      <c r="E15" s="355"/>
      <c r="F15" s="347"/>
      <c r="G15" s="347"/>
      <c r="H15" s="347"/>
      <c r="I15" s="347"/>
      <c r="J15" s="347"/>
      <c r="K15" s="278">
        <f t="shared" si="0"/>
        <v>0</v>
      </c>
      <c r="L15" s="353"/>
      <c r="M15" s="280">
        <f>Table2[[#This Row],[Cost per Trip]]*Table2[[#This Row],['# of Identical Trips per Year]]</f>
        <v>0</v>
      </c>
      <c r="N15" s="291"/>
      <c r="O15" s="291"/>
      <c r="P15" s="96">
        <v>0</v>
      </c>
      <c r="Q15" s="280">
        <f>ROUND(Table2[[#This Row],[Total Cost per Year]]*'b. Travel'!$P15,2)</f>
        <v>0</v>
      </c>
      <c r="R15" s="350">
        <v>0</v>
      </c>
      <c r="S15" s="280">
        <f t="shared" si="1"/>
        <v>0</v>
      </c>
      <c r="T15" s="349"/>
      <c r="U15" s="700"/>
      <c r="V15" s="772">
        <v>0</v>
      </c>
      <c r="W15" s="388"/>
      <c r="X15" s="389"/>
      <c r="Y15" s="390"/>
    </row>
    <row r="16" spans="1:29" ht="15" customHeight="1">
      <c r="A16" s="382"/>
      <c r="B16" s="383"/>
      <c r="C16" s="381"/>
      <c r="D16" s="381"/>
      <c r="E16" s="345"/>
      <c r="F16" s="346"/>
      <c r="G16" s="346"/>
      <c r="H16" s="346"/>
      <c r="I16" s="347"/>
      <c r="J16" s="347"/>
      <c r="K16" s="278">
        <f t="shared" si="0"/>
        <v>0</v>
      </c>
      <c r="L16" s="353"/>
      <c r="M16" s="280">
        <f>Table2[[#This Row],[Cost per Trip]]*Table2[[#This Row],['# of Identical Trips per Year]]</f>
        <v>0</v>
      </c>
      <c r="N16" s="354"/>
      <c r="O16" s="354"/>
      <c r="P16" s="350">
        <v>0</v>
      </c>
      <c r="Q16" s="280">
        <f>ROUND(Table2[[#This Row],[Total Cost per Year]]*'b. Travel'!$P16,2)</f>
        <v>0</v>
      </c>
      <c r="R16" s="350">
        <v>0</v>
      </c>
      <c r="S16" s="280">
        <f t="shared" si="1"/>
        <v>0</v>
      </c>
      <c r="T16" s="349"/>
      <c r="U16" s="700"/>
      <c r="V16" s="772">
        <v>0</v>
      </c>
      <c r="W16" s="388"/>
      <c r="X16" s="389"/>
      <c r="Y16" s="390"/>
    </row>
    <row r="17" spans="1:29" ht="15" customHeight="1">
      <c r="A17" s="382"/>
      <c r="B17" s="383"/>
      <c r="C17" s="381"/>
      <c r="D17" s="381"/>
      <c r="E17" s="345"/>
      <c r="F17" s="346"/>
      <c r="G17" s="346"/>
      <c r="H17" s="346"/>
      <c r="I17" s="347"/>
      <c r="J17" s="347"/>
      <c r="K17" s="278">
        <f t="shared" si="0"/>
        <v>0</v>
      </c>
      <c r="L17" s="353"/>
      <c r="M17" s="280">
        <f>Table2[[#This Row],[Cost per Trip]]*Table2[[#This Row],['# of Identical Trips per Year]]</f>
        <v>0</v>
      </c>
      <c r="N17" s="354"/>
      <c r="O17" s="354"/>
      <c r="P17" s="350">
        <v>0</v>
      </c>
      <c r="Q17" s="280">
        <f>ROUND(Table2[[#This Row],[Total Cost per Year]]*'b. Travel'!$P17,2)</f>
        <v>0</v>
      </c>
      <c r="R17" s="350">
        <v>0</v>
      </c>
      <c r="S17" s="280">
        <f t="shared" si="1"/>
        <v>0</v>
      </c>
      <c r="T17" s="349"/>
      <c r="U17" s="700"/>
      <c r="V17" s="772">
        <v>0</v>
      </c>
      <c r="W17" s="388"/>
      <c r="X17" s="389"/>
      <c r="Y17" s="390"/>
    </row>
    <row r="18" spans="1:29" ht="15" customHeight="1">
      <c r="A18" s="382"/>
      <c r="B18" s="380"/>
      <c r="C18" s="381"/>
      <c r="D18" s="381"/>
      <c r="E18" s="345"/>
      <c r="F18" s="346"/>
      <c r="G18" s="346"/>
      <c r="H18" s="346"/>
      <c r="I18" s="347"/>
      <c r="J18" s="347"/>
      <c r="K18" s="278">
        <f t="shared" si="0"/>
        <v>0</v>
      </c>
      <c r="L18" s="353"/>
      <c r="M18" s="280">
        <f>Table2[[#This Row],[Cost per Trip]]*Table2[[#This Row],['# of Identical Trips per Year]]</f>
        <v>0</v>
      </c>
      <c r="N18" s="354"/>
      <c r="O18" s="354"/>
      <c r="P18" s="350">
        <v>0</v>
      </c>
      <c r="Q18" s="280">
        <f>ROUND(Table2[[#This Row],[Total Cost per Year]]*'b. Travel'!$P18,2)</f>
        <v>0</v>
      </c>
      <c r="R18" s="350">
        <v>0</v>
      </c>
      <c r="S18" s="280">
        <f t="shared" si="1"/>
        <v>0</v>
      </c>
      <c r="T18" s="349"/>
      <c r="U18" s="700"/>
      <c r="V18" s="772">
        <v>0</v>
      </c>
      <c r="W18" s="388"/>
      <c r="X18" s="389"/>
      <c r="Y18" s="390"/>
    </row>
    <row r="19" spans="1:29" ht="15" customHeight="1">
      <c r="A19" s="382"/>
      <c r="B19" s="383"/>
      <c r="C19" s="381"/>
      <c r="D19" s="381"/>
      <c r="E19" s="345"/>
      <c r="F19" s="346"/>
      <c r="G19" s="346"/>
      <c r="H19" s="346"/>
      <c r="I19" s="347"/>
      <c r="J19" s="347"/>
      <c r="K19" s="278">
        <f t="shared" si="0"/>
        <v>0</v>
      </c>
      <c r="L19" s="353"/>
      <c r="M19" s="280">
        <f>Table2[[#This Row],[Cost per Trip]]*Table2[[#This Row],['# of Identical Trips per Year]]</f>
        <v>0</v>
      </c>
      <c r="N19" s="354"/>
      <c r="O19" s="354"/>
      <c r="P19" s="350">
        <v>0</v>
      </c>
      <c r="Q19" s="280">
        <f>ROUND(Table2[[#This Row],[Total Cost per Year]]*'b. Travel'!$P19,2)</f>
        <v>0</v>
      </c>
      <c r="R19" s="350">
        <v>0</v>
      </c>
      <c r="S19" s="280">
        <f t="shared" si="1"/>
        <v>0</v>
      </c>
      <c r="T19" s="349"/>
      <c r="U19" s="700"/>
      <c r="V19" s="772">
        <v>0</v>
      </c>
      <c r="W19" s="388"/>
      <c r="X19" s="389"/>
      <c r="Y19" s="390"/>
    </row>
    <row r="20" spans="1:29" ht="15" customHeight="1">
      <c r="A20" s="382"/>
      <c r="B20" s="383"/>
      <c r="C20" s="381"/>
      <c r="D20" s="381"/>
      <c r="E20" s="345"/>
      <c r="F20" s="346"/>
      <c r="G20" s="346"/>
      <c r="H20" s="346"/>
      <c r="I20" s="347"/>
      <c r="J20" s="347"/>
      <c r="K20" s="278">
        <f t="shared" si="0"/>
        <v>0</v>
      </c>
      <c r="L20" s="353"/>
      <c r="M20" s="280">
        <f>Table2[[#This Row],[Cost per Trip]]*Table2[[#This Row],['# of Identical Trips per Year]]</f>
        <v>0</v>
      </c>
      <c r="N20" s="354"/>
      <c r="O20" s="354"/>
      <c r="P20" s="350">
        <v>0</v>
      </c>
      <c r="Q20" s="280">
        <f>ROUND(Table2[[#This Row],[Total Cost per Year]]*'b. Travel'!$P20,2)</f>
        <v>0</v>
      </c>
      <c r="R20" s="350">
        <v>0</v>
      </c>
      <c r="S20" s="280">
        <f t="shared" si="1"/>
        <v>0</v>
      </c>
      <c r="T20" s="349"/>
      <c r="U20" s="700"/>
      <c r="V20" s="772">
        <v>0</v>
      </c>
      <c r="W20" s="388"/>
      <c r="X20" s="389"/>
      <c r="Y20" s="390"/>
    </row>
    <row r="21" spans="1:29" ht="15" customHeight="1">
      <c r="A21" s="382"/>
      <c r="B21" s="383"/>
      <c r="C21" s="381"/>
      <c r="D21" s="381"/>
      <c r="E21" s="345"/>
      <c r="F21" s="346"/>
      <c r="G21" s="346"/>
      <c r="H21" s="346"/>
      <c r="I21" s="347"/>
      <c r="J21" s="347"/>
      <c r="K21" s="278">
        <f t="shared" si="0"/>
        <v>0</v>
      </c>
      <c r="L21" s="353"/>
      <c r="M21" s="280">
        <f>Table2[[#This Row],[Cost per Trip]]*Table2[[#This Row],['# of Identical Trips per Year]]</f>
        <v>0</v>
      </c>
      <c r="N21" s="354"/>
      <c r="O21" s="354"/>
      <c r="P21" s="350">
        <v>0</v>
      </c>
      <c r="Q21" s="280">
        <f>ROUND(Table2[[#This Row],[Total Cost per Year]]*'b. Travel'!$P21,2)</f>
        <v>0</v>
      </c>
      <c r="R21" s="350">
        <v>0</v>
      </c>
      <c r="S21" s="280">
        <f t="shared" si="1"/>
        <v>0</v>
      </c>
      <c r="T21" s="349"/>
      <c r="U21" s="700"/>
      <c r="V21" s="772">
        <v>0</v>
      </c>
      <c r="W21" s="388"/>
      <c r="X21" s="389"/>
      <c r="Y21" s="390"/>
    </row>
    <row r="22" spans="1:29" ht="15" customHeight="1">
      <c r="A22" s="382"/>
      <c r="B22" s="380"/>
      <c r="C22" s="381"/>
      <c r="D22" s="381"/>
      <c r="E22" s="345"/>
      <c r="F22" s="346"/>
      <c r="G22" s="346"/>
      <c r="H22" s="346"/>
      <c r="I22" s="347"/>
      <c r="J22" s="347"/>
      <c r="K22" s="278">
        <f t="shared" si="0"/>
        <v>0</v>
      </c>
      <c r="L22" s="353"/>
      <c r="M22" s="280">
        <f>Table2[[#This Row],[Cost per Trip]]*Table2[[#This Row],['# of Identical Trips per Year]]</f>
        <v>0</v>
      </c>
      <c r="N22" s="354"/>
      <c r="O22" s="354"/>
      <c r="P22" s="350">
        <v>0</v>
      </c>
      <c r="Q22" s="280">
        <f>ROUND(Table2[[#This Row],[Total Cost per Year]]*'b. Travel'!$P22,2)</f>
        <v>0</v>
      </c>
      <c r="R22" s="350">
        <v>0</v>
      </c>
      <c r="S22" s="280">
        <f t="shared" si="1"/>
        <v>0</v>
      </c>
      <c r="T22" s="349"/>
      <c r="U22" s="700"/>
      <c r="V22" s="772">
        <v>0</v>
      </c>
      <c r="W22" s="388"/>
      <c r="X22" s="389"/>
      <c r="Y22" s="390"/>
    </row>
    <row r="23" spans="1:29" ht="15" customHeight="1">
      <c r="A23" s="382"/>
      <c r="B23" s="380"/>
      <c r="C23" s="381"/>
      <c r="D23" s="381"/>
      <c r="E23" s="345"/>
      <c r="F23" s="346"/>
      <c r="G23" s="346"/>
      <c r="H23" s="346"/>
      <c r="I23" s="347"/>
      <c r="J23" s="347"/>
      <c r="K23" s="278">
        <f t="shared" si="0"/>
        <v>0</v>
      </c>
      <c r="L23" s="353"/>
      <c r="M23" s="280">
        <f>Table2[[#This Row],[Cost per Trip]]*Table2[[#This Row],['# of Identical Trips per Year]]</f>
        <v>0</v>
      </c>
      <c r="N23" s="354"/>
      <c r="O23" s="354"/>
      <c r="P23" s="350">
        <v>0</v>
      </c>
      <c r="Q23" s="280">
        <f>ROUND(Table2[[#This Row],[Total Cost per Year]]*'b. Travel'!$P23,2)</f>
        <v>0</v>
      </c>
      <c r="R23" s="350">
        <v>0</v>
      </c>
      <c r="S23" s="280">
        <f t="shared" si="1"/>
        <v>0</v>
      </c>
      <c r="T23" s="349"/>
      <c r="U23" s="700"/>
      <c r="V23" s="772">
        <v>0</v>
      </c>
      <c r="W23" s="388"/>
      <c r="X23" s="389"/>
      <c r="Y23" s="390"/>
    </row>
    <row r="24" spans="1:29" ht="15" customHeight="1">
      <c r="A24" s="382"/>
      <c r="B24" s="380"/>
      <c r="C24" s="381"/>
      <c r="D24" s="381"/>
      <c r="E24" s="345"/>
      <c r="F24" s="346"/>
      <c r="G24" s="346"/>
      <c r="H24" s="346"/>
      <c r="I24" s="347"/>
      <c r="J24" s="347"/>
      <c r="K24" s="278">
        <f t="shared" si="0"/>
        <v>0</v>
      </c>
      <c r="L24" s="353"/>
      <c r="M24" s="280">
        <f>Table2[[#This Row],[Cost per Trip]]*Table2[[#This Row],['# of Identical Trips per Year]]</f>
        <v>0</v>
      </c>
      <c r="N24" s="354"/>
      <c r="O24" s="354"/>
      <c r="P24" s="350">
        <v>0</v>
      </c>
      <c r="Q24" s="280">
        <f>ROUND(Table2[[#This Row],[Total Cost per Year]]*'b. Travel'!$P24,2)</f>
        <v>0</v>
      </c>
      <c r="R24" s="350">
        <v>0</v>
      </c>
      <c r="S24" s="280">
        <f t="shared" si="1"/>
        <v>0</v>
      </c>
      <c r="T24" s="349"/>
      <c r="U24" s="700"/>
      <c r="V24" s="772">
        <v>0</v>
      </c>
      <c r="W24" s="388"/>
      <c r="X24" s="389"/>
      <c r="Y24" s="390"/>
    </row>
    <row r="25" spans="1:29" ht="15" customHeight="1">
      <c r="A25" s="382"/>
      <c r="B25" s="380"/>
      <c r="C25" s="381"/>
      <c r="D25" s="381"/>
      <c r="E25" s="345"/>
      <c r="F25" s="346"/>
      <c r="G25" s="346"/>
      <c r="H25" s="346"/>
      <c r="I25" s="347"/>
      <c r="J25" s="347"/>
      <c r="K25" s="278">
        <f t="shared" si="0"/>
        <v>0</v>
      </c>
      <c r="L25" s="353"/>
      <c r="M25" s="280">
        <f>Table2[[#This Row],[Cost per Trip]]*Table2[[#This Row],['# of Identical Trips per Year]]</f>
        <v>0</v>
      </c>
      <c r="N25" s="354"/>
      <c r="O25" s="354"/>
      <c r="P25" s="350">
        <v>0</v>
      </c>
      <c r="Q25" s="280">
        <f>ROUND(Table2[[#This Row],[Total Cost per Year]]*'b. Travel'!$P25,2)</f>
        <v>0</v>
      </c>
      <c r="R25" s="350">
        <v>0</v>
      </c>
      <c r="S25" s="280">
        <f t="shared" si="1"/>
        <v>0</v>
      </c>
      <c r="T25" s="349"/>
      <c r="U25" s="700"/>
      <c r="V25" s="772">
        <v>0</v>
      </c>
      <c r="W25" s="388"/>
      <c r="X25" s="389"/>
      <c r="Y25" s="390"/>
    </row>
    <row r="26" spans="1:29" ht="15" customHeight="1">
      <c r="A26" s="384"/>
      <c r="B26" s="380"/>
      <c r="C26" s="381"/>
      <c r="D26" s="381"/>
      <c r="E26" s="345"/>
      <c r="F26" s="346"/>
      <c r="G26" s="346"/>
      <c r="H26" s="346"/>
      <c r="I26" s="347"/>
      <c r="J26" s="347"/>
      <c r="K26" s="278">
        <f t="shared" si="0"/>
        <v>0</v>
      </c>
      <c r="L26" s="353"/>
      <c r="M26" s="280">
        <f>Table2[[#This Row],[Cost per Trip]]*Table2[[#This Row],['# of Identical Trips per Year]]</f>
        <v>0</v>
      </c>
      <c r="N26" s="354"/>
      <c r="O26" s="354"/>
      <c r="P26" s="350">
        <v>0</v>
      </c>
      <c r="Q26" s="280">
        <f>ROUND(Table2[[#This Row],[Total Cost per Year]]*'b. Travel'!$P26,2)</f>
        <v>0</v>
      </c>
      <c r="R26" s="350">
        <v>0</v>
      </c>
      <c r="S26" s="280">
        <f t="shared" si="1"/>
        <v>0</v>
      </c>
      <c r="T26" s="356"/>
      <c r="U26" s="701"/>
      <c r="V26" s="772">
        <v>0</v>
      </c>
      <c r="W26" s="391"/>
      <c r="X26" s="392"/>
      <c r="Y26" s="393"/>
    </row>
    <row r="27" spans="1:29" ht="15" customHeight="1" thickBot="1">
      <c r="A27" s="385"/>
      <c r="B27" s="386"/>
      <c r="C27" s="387"/>
      <c r="D27" s="387"/>
      <c r="E27" s="358"/>
      <c r="F27" s="359"/>
      <c r="G27" s="359"/>
      <c r="H27" s="359"/>
      <c r="I27" s="360"/>
      <c r="J27" s="360"/>
      <c r="K27" s="278">
        <f t="shared" si="0"/>
        <v>0</v>
      </c>
      <c r="L27" s="361"/>
      <c r="M27" s="280">
        <f>Table2[[#This Row],[Cost per Trip]]*Table2[[#This Row],['# of Identical Trips per Year]]</f>
        <v>0</v>
      </c>
      <c r="N27" s="362"/>
      <c r="O27" s="362"/>
      <c r="P27" s="363">
        <v>0</v>
      </c>
      <c r="Q27" s="280">
        <f>ROUND(Table2[[#This Row],[Total Cost per Year]]*'b. Travel'!$P27,2)</f>
        <v>0</v>
      </c>
      <c r="R27" s="364">
        <v>0</v>
      </c>
      <c r="S27" s="280">
        <f t="shared" si="1"/>
        <v>0</v>
      </c>
      <c r="T27" s="356"/>
      <c r="U27" s="702"/>
      <c r="V27" s="772">
        <v>0</v>
      </c>
      <c r="W27" s="306"/>
      <c r="X27" s="394"/>
      <c r="Y27" s="765"/>
    </row>
    <row r="28" spans="1:29" ht="14.25" thickBot="1">
      <c r="A28" s="365"/>
      <c r="B28" s="365"/>
      <c r="C28" s="366"/>
      <c r="D28" s="366"/>
      <c r="E28" s="367"/>
      <c r="F28" s="367"/>
      <c r="G28" s="367"/>
      <c r="H28" s="367"/>
      <c r="I28" s="367"/>
      <c r="J28" s="367"/>
      <c r="K28" s="368"/>
      <c r="L28" s="368"/>
      <c r="M28" s="368"/>
      <c r="N28" s="368"/>
      <c r="O28" s="368"/>
      <c r="P28" s="327"/>
      <c r="Q28" s="327"/>
      <c r="R28" s="327"/>
      <c r="S28" s="327"/>
      <c r="T28" s="327"/>
      <c r="U28" s="306"/>
      <c r="V28" s="307"/>
      <c r="X28" s="323"/>
      <c r="Y28" s="703"/>
      <c r="Z28" s="324"/>
      <c r="AA28" s="308"/>
      <c r="AB28" s="324"/>
      <c r="AC28" s="308"/>
    </row>
    <row r="29" spans="1:29" s="324" customFormat="1" ht="45.2" customHeight="1" thickBot="1">
      <c r="A29" s="906" t="s">
        <v>133</v>
      </c>
      <c r="B29" s="907"/>
      <c r="C29" s="907"/>
      <c r="D29" s="907"/>
      <c r="E29" s="907"/>
      <c r="F29" s="907"/>
      <c r="G29" s="907"/>
      <c r="H29" s="907"/>
      <c r="I29" s="907"/>
      <c r="J29" s="908"/>
      <c r="K29" s="126"/>
      <c r="L29" s="127"/>
      <c r="M29" s="127">
        <f>SUM(M8:M27)</f>
        <v>0</v>
      </c>
      <c r="N29" s="127" t="s">
        <v>105</v>
      </c>
      <c r="O29" s="127">
        <f>SUMIF($O$8:$O$27, "Yes",$M$8:$M$27)</f>
        <v>0</v>
      </c>
      <c r="P29" s="710" t="s">
        <v>106</v>
      </c>
      <c r="Q29" s="131">
        <f>SUM(Q8:Q27)</f>
        <v>0</v>
      </c>
      <c r="R29" s="711" t="s">
        <v>107</v>
      </c>
      <c r="S29" s="131">
        <f>SUM(S8:S27)</f>
        <v>0</v>
      </c>
      <c r="T29" s="132"/>
      <c r="U29" s="129"/>
      <c r="V29" s="130">
        <f>SUM(V8:V27)</f>
        <v>0</v>
      </c>
      <c r="W29" s="778"/>
      <c r="X29" s="323"/>
      <c r="Y29" s="323"/>
    </row>
    <row r="30" spans="1:29" ht="14.25" thickBot="1">
      <c r="A30" s="327"/>
      <c r="B30" s="327"/>
      <c r="C30" s="329"/>
      <c r="D30" s="329"/>
      <c r="E30" s="330"/>
      <c r="F30" s="330"/>
      <c r="G30" s="330"/>
      <c r="H30" s="330"/>
      <c r="I30" s="330"/>
      <c r="J30" s="330"/>
      <c r="K30" s="369"/>
      <c r="L30" s="369"/>
      <c r="M30" s="369"/>
      <c r="N30" s="369"/>
      <c r="O30" s="369"/>
      <c r="P30" s="327"/>
      <c r="Q30" s="327"/>
      <c r="R30" s="327"/>
      <c r="S30" s="327"/>
      <c r="T30" s="327"/>
      <c r="U30" s="327"/>
      <c r="V30" s="327"/>
      <c r="W30" s="327"/>
      <c r="X30" s="327"/>
      <c r="Y30" s="327"/>
      <c r="Z30" s="327"/>
      <c r="AA30" s="327"/>
      <c r="AB30" s="327"/>
      <c r="AC30" s="327"/>
    </row>
    <row r="31" spans="1:29" ht="19.899999999999999" customHeight="1" thickBot="1">
      <c r="A31" s="327"/>
      <c r="B31" s="903" t="s">
        <v>108</v>
      </c>
      <c r="C31" s="904"/>
      <c r="D31" s="904"/>
      <c r="E31" s="904"/>
      <c r="F31" s="905"/>
      <c r="G31" s="330"/>
      <c r="H31" s="330"/>
      <c r="I31" s="330"/>
      <c r="J31" s="330"/>
      <c r="K31" s="369"/>
      <c r="L31" s="369"/>
      <c r="M31" s="369"/>
      <c r="N31" s="369"/>
      <c r="O31" s="369"/>
      <c r="P31" s="327"/>
      <c r="Q31" s="327"/>
      <c r="R31" s="327"/>
      <c r="S31" s="327"/>
      <c r="T31" s="327"/>
      <c r="U31" s="327"/>
      <c r="V31" s="327"/>
      <c r="W31" s="327"/>
      <c r="X31" s="327"/>
      <c r="Y31" s="327"/>
      <c r="Z31" s="327"/>
      <c r="AA31" s="327"/>
      <c r="AB31" s="327"/>
      <c r="AC31" s="327"/>
    </row>
    <row r="32" spans="1:29" ht="19.899999999999999" customHeight="1" thickBot="1">
      <c r="A32" s="158"/>
      <c r="B32" s="311" t="s">
        <v>62</v>
      </c>
      <c r="C32" s="312" t="s">
        <v>63</v>
      </c>
      <c r="D32" s="312" t="s">
        <v>64</v>
      </c>
      <c r="E32" s="370" t="s">
        <v>65</v>
      </c>
      <c r="F32" s="314" t="s">
        <v>66</v>
      </c>
      <c r="G32" s="330"/>
      <c r="H32" s="330"/>
      <c r="I32" s="330"/>
      <c r="J32" s="330"/>
      <c r="K32" s="369"/>
      <c r="L32" s="369"/>
      <c r="M32" s="369"/>
      <c r="N32" s="369"/>
      <c r="O32" s="369"/>
      <c r="P32" s="327"/>
      <c r="Q32" s="327"/>
      <c r="R32" s="327"/>
      <c r="S32" s="327"/>
      <c r="T32" s="327"/>
      <c r="U32" s="327"/>
      <c r="V32" s="327"/>
      <c r="W32" s="327"/>
      <c r="X32" s="327"/>
      <c r="Y32" s="327"/>
      <c r="Z32" s="327"/>
      <c r="AA32" s="327"/>
      <c r="AB32" s="327"/>
      <c r="AC32" s="327"/>
    </row>
    <row r="33" spans="1:29" ht="45.2" customHeight="1" thickBot="1">
      <c r="A33" s="315" t="s">
        <v>109</v>
      </c>
      <c r="B33" s="371">
        <f>SUMIF($N$8:$N$27,B32,$M$8:$M$27)</f>
        <v>0</v>
      </c>
      <c r="C33" s="372">
        <f t="shared" ref="C33:F33" si="2">SUMIF($N$8:$N$27,C32,$M$8:$M$27)</f>
        <v>0</v>
      </c>
      <c r="D33" s="372">
        <f t="shared" si="2"/>
        <v>0</v>
      </c>
      <c r="E33" s="372">
        <f t="shared" si="2"/>
        <v>0</v>
      </c>
      <c r="F33" s="373">
        <f t="shared" si="2"/>
        <v>0</v>
      </c>
      <c r="G33" s="330"/>
      <c r="H33" s="330"/>
      <c r="I33" s="330"/>
      <c r="J33" s="330"/>
      <c r="K33" s="369"/>
      <c r="L33" s="369"/>
      <c r="M33" s="369"/>
      <c r="N33" s="369"/>
      <c r="O33" s="369"/>
      <c r="P33" s="327"/>
      <c r="Q33" s="327"/>
      <c r="R33" s="327"/>
      <c r="S33" s="327"/>
      <c r="T33" s="327"/>
      <c r="U33" s="327"/>
      <c r="V33" s="327"/>
      <c r="W33" s="327"/>
      <c r="X33" s="327"/>
      <c r="Y33" s="327"/>
      <c r="Z33" s="327"/>
      <c r="AA33" s="327"/>
      <c r="AB33" s="327"/>
    </row>
    <row r="34" spans="1:29" ht="14.25" thickBot="1">
      <c r="A34" s="327"/>
      <c r="B34" s="327"/>
      <c r="C34" s="329"/>
      <c r="D34" s="329"/>
      <c r="E34" s="330"/>
      <c r="F34" s="330"/>
      <c r="G34" s="330"/>
      <c r="H34" s="330"/>
      <c r="I34" s="330"/>
      <c r="J34" s="330"/>
      <c r="K34" s="369"/>
      <c r="L34" s="369"/>
      <c r="M34" s="369"/>
      <c r="N34" s="369"/>
      <c r="O34" s="369"/>
      <c r="P34" s="327"/>
      <c r="Q34" s="327"/>
      <c r="R34" s="327"/>
      <c r="S34" s="327"/>
      <c r="T34" s="327"/>
      <c r="U34" s="327"/>
      <c r="V34" s="327"/>
      <c r="W34" s="327"/>
      <c r="X34" s="327"/>
      <c r="Y34" s="327"/>
      <c r="Z34" s="327"/>
      <c r="AA34" s="327"/>
      <c r="AB34" s="327"/>
      <c r="AC34" s="327"/>
    </row>
    <row r="35" spans="1:29" ht="45.2" customHeight="1" thickBot="1">
      <c r="A35" s="917" t="s">
        <v>32</v>
      </c>
      <c r="B35" s="918"/>
      <c r="C35" s="918"/>
      <c r="D35" s="918"/>
      <c r="E35" s="918"/>
      <c r="F35" s="918"/>
      <c r="G35" s="918"/>
      <c r="H35" s="918"/>
      <c r="I35" s="918"/>
      <c r="J35" s="918"/>
      <c r="K35" s="918"/>
      <c r="L35" s="918"/>
      <c r="M35" s="918"/>
      <c r="N35" s="918"/>
      <c r="O35" s="918"/>
      <c r="P35" s="918"/>
      <c r="Q35" s="918"/>
      <c r="R35" s="918"/>
      <c r="S35" s="918"/>
      <c r="T35" s="918"/>
      <c r="U35" s="918"/>
      <c r="V35" s="918"/>
      <c r="W35" s="918"/>
      <c r="X35" s="918"/>
      <c r="Y35" s="919"/>
      <c r="Z35" s="327"/>
      <c r="AA35" s="327"/>
      <c r="AB35" s="749"/>
      <c r="AC35" s="327"/>
    </row>
  </sheetData>
  <sheetProtection formatCells="0" formatColumns="0" formatRows="0" insertRows="0" deleteRows="0"/>
  <mergeCells count="6">
    <mergeCell ref="A35:Y35"/>
    <mergeCell ref="A29:J29"/>
    <mergeCell ref="B31:F31"/>
    <mergeCell ref="A2:Y2"/>
    <mergeCell ref="A3:Y3"/>
    <mergeCell ref="U5:Y5"/>
  </mergeCells>
  <phoneticPr fontId="4" type="noConversion"/>
  <conditionalFormatting sqref="W8:Y22">
    <cfRule type="expression" dxfId="223" priority="3">
      <formula>$L8="no"</formula>
    </cfRule>
    <cfRule type="expression" dxfId="222" priority="4">
      <formula>$L8="tbd"</formula>
    </cfRule>
  </conditionalFormatting>
  <conditionalFormatting sqref="W23:Y27 Y28 V28">
    <cfRule type="expression" dxfId="221" priority="31">
      <formula>$L18="no"</formula>
    </cfRule>
    <cfRule type="expression" dxfId="220" priority="32">
      <formula>$L18="tbd"</formula>
    </cfRule>
  </conditionalFormatting>
  <conditionalFormatting sqref="W27">
    <cfRule type="expression" dxfId="219" priority="45">
      <formula>$L23="no"</formula>
    </cfRule>
    <cfRule type="expression" dxfId="218" priority="46">
      <formula>$L23="tbd"</formula>
    </cfRule>
  </conditionalFormatting>
  <conditionalFormatting sqref="V8:V27">
    <cfRule type="expression" dxfId="217" priority="1">
      <formula>$H9="no"</formula>
    </cfRule>
    <cfRule type="expression" dxfId="216" priority="2">
      <formula>$H9="tbd"</formula>
    </cfRule>
  </conditionalFormatting>
  <dataValidations count="5">
    <dataValidation type="list" allowBlank="1" showInputMessage="1" showErrorMessage="1" sqref="O7:O27" xr:uid="{CC7CC6A6-D061-44EF-A040-A7BE54E7D3A6}">
      <formula1>"Yes, No"</formula1>
    </dataValidation>
    <dataValidation type="list" allowBlank="1" showInputMessage="1" showErrorMessage="1" sqref="N7:N27" xr:uid="{FCFBFD66-1A51-4E05-8FE0-5FA356862BE5}">
      <formula1>"Year 1, Year 2, Year 3, Year 4, Year 5"</formula1>
    </dataValidation>
    <dataValidation type="list" allowBlank="1" showInputMessage="1" showErrorMessage="1" sqref="X7:X27" xr:uid="{CC98D9A6-5E8B-4B25-8FB5-8B94372C54E4}">
      <formula1>"State,Local,Other"</formula1>
    </dataValidation>
    <dataValidation type="list" allowBlank="1" showInputMessage="1" showErrorMessage="1" sqref="B7:B27" xr:uid="{4B40E9CE-5775-420D-AEC3-0F2612BA8A7C}">
      <formula1>"In-State,Out-of-State"</formula1>
    </dataValidation>
    <dataValidation type="list" allowBlank="1" showInputMessage="1" showErrorMessage="1" sqref="U7:U27" xr:uid="{3E91FCB0-BB6C-4126-83E0-F73C1A8C15AB}">
      <formula1>"Yes,No"</formula1>
    </dataValidation>
  </dataValidations>
  <printOptions horizontalCentered="1"/>
  <pageMargins left="0.5" right="0.5" top="0.25" bottom="0.25" header="0.5" footer="0.5"/>
  <pageSetup scale="47" fitToWidth="0" orientation="landscape" horizontalDpi="300" verticalDpi="300" r:id="rId1"/>
  <headerFooter alignWithMargins="0"/>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CD5FC913-AC5B-4EAC-82CF-E9D36CC4F55F}">
          <x14:formula1>
            <xm:f>List!$V$1:$V$7</xm:f>
          </x14:formula1>
          <xm:sqref>Y28</xm:sqref>
        </x14:dataValidation>
        <x14:dataValidation type="list" allowBlank="1" showInputMessage="1" showErrorMessage="1" xr:uid="{CED41133-1877-436B-A694-A012D4ACAE87}">
          <x14:formula1>
            <xm:f>List!$S$1:$S$3</xm:f>
          </x14:formula1>
          <xm:sqref>U28</xm:sqref>
        </x14:dataValidation>
        <x14:dataValidation type="list" allowBlank="1" showInputMessage="1" showErrorMessage="1" xr:uid="{35AF0A0F-C513-469B-8EB5-926D47DD7BAC}">
          <x14:formula1>
            <xm:f>List!$T$1:$T$4</xm:f>
          </x14:formula1>
          <xm:sqref>W7:W27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pageSetUpPr fitToPage="1"/>
  </sheetPr>
  <dimension ref="A1:U26"/>
  <sheetViews>
    <sheetView zoomScale="80" zoomScaleNormal="80" workbookViewId="0">
      <selection activeCell="A3" sqref="A3"/>
    </sheetView>
  </sheetViews>
  <sheetFormatPr defaultColWidth="9.42578125" defaultRowHeight="13.5"/>
  <cols>
    <col min="1" max="1" width="37.42578125" style="326" customWidth="1"/>
    <col min="2" max="2" width="10.42578125" style="326" customWidth="1"/>
    <col min="3" max="3" width="16.7109375" style="326" customWidth="1"/>
    <col min="4" max="6" width="19.7109375" style="426" customWidth="1"/>
    <col min="7" max="7" width="27.42578125" style="326" customWidth="1"/>
    <col min="8" max="8" width="26" style="326" customWidth="1"/>
    <col min="9" max="9" width="24.42578125" style="326" customWidth="1"/>
    <col min="10" max="11" width="25.7109375" style="326" customWidth="1"/>
    <col min="12" max="12" width="36.7109375" style="326" customWidth="1"/>
    <col min="13" max="13" width="13.7109375" style="326" customWidth="1"/>
    <col min="14" max="14" width="13.28515625" style="326" customWidth="1"/>
    <col min="15" max="15" width="21.28515625" style="326" customWidth="1"/>
    <col min="16" max="16" width="16.28515625" style="326" customWidth="1"/>
    <col min="17" max="17" width="22" style="326" customWidth="1"/>
    <col min="18" max="18" width="19.42578125" style="326" customWidth="1"/>
    <col min="19" max="19" width="11.28515625" style="326" customWidth="1"/>
    <col min="20" max="20" width="9.42578125" style="326"/>
    <col min="21" max="21" width="18.42578125" style="326" customWidth="1"/>
    <col min="22" max="16384" width="9.42578125" style="326"/>
  </cols>
  <sheetData>
    <row r="1" spans="1:21" s="396" customFormat="1" ht="18.75">
      <c r="A1" s="814"/>
      <c r="B1" s="814"/>
      <c r="C1" s="814"/>
      <c r="D1" s="814"/>
      <c r="E1" s="814"/>
      <c r="F1" s="814"/>
      <c r="G1" s="395"/>
      <c r="H1" s="395"/>
      <c r="I1" s="395"/>
      <c r="J1" s="395"/>
      <c r="K1" s="395"/>
      <c r="L1" s="395"/>
    </row>
    <row r="2" spans="1:21" s="325" customFormat="1" ht="19.5" thickBot="1">
      <c r="A2" s="931" t="s">
        <v>17</v>
      </c>
      <c r="B2" s="931"/>
      <c r="C2" s="931"/>
      <c r="D2" s="931"/>
      <c r="E2" s="931"/>
      <c r="F2" s="931"/>
      <c r="G2" s="931"/>
      <c r="H2" s="931"/>
      <c r="I2" s="931"/>
      <c r="J2" s="931"/>
      <c r="K2" s="931"/>
      <c r="L2" s="931"/>
      <c r="M2" s="931"/>
      <c r="N2" s="931"/>
      <c r="O2" s="931"/>
      <c r="P2" s="931"/>
      <c r="Q2" s="931"/>
      <c r="R2" s="746"/>
      <c r="S2" s="746"/>
      <c r="T2" s="746"/>
      <c r="U2" s="746"/>
    </row>
    <row r="3" spans="1:21" ht="195" customHeight="1" thickBot="1">
      <c r="A3" s="928" t="s">
        <v>134</v>
      </c>
      <c r="B3" s="929"/>
      <c r="C3" s="929"/>
      <c r="D3" s="929"/>
      <c r="E3" s="929"/>
      <c r="F3" s="929"/>
      <c r="G3" s="929"/>
      <c r="H3" s="929"/>
      <c r="I3" s="929"/>
      <c r="J3" s="929"/>
      <c r="K3" s="929"/>
      <c r="L3" s="929"/>
      <c r="M3" s="929"/>
      <c r="N3" s="929"/>
      <c r="O3" s="929"/>
      <c r="P3" s="929"/>
      <c r="Q3" s="930"/>
      <c r="R3" s="750"/>
      <c r="S3" s="750"/>
      <c r="T3" s="750"/>
    </row>
    <row r="4" spans="1:21" ht="8.65" customHeight="1" thickBot="1">
      <c r="A4" s="397"/>
      <c r="B4" s="397"/>
      <c r="C4" s="397"/>
      <c r="D4" s="397"/>
      <c r="E4" s="397"/>
      <c r="F4" s="397"/>
      <c r="G4" s="397"/>
      <c r="H4" s="397"/>
      <c r="I4" s="397"/>
      <c r="J4" s="397"/>
      <c r="K4" s="397"/>
      <c r="L4" s="397"/>
      <c r="M4" s="398"/>
      <c r="N4" s="398"/>
      <c r="O4" s="398"/>
      <c r="P4" s="398"/>
      <c r="Q4" s="398"/>
    </row>
    <row r="5" spans="1:21" ht="28.5" customHeight="1">
      <c r="A5" s="327"/>
      <c r="B5" s="327"/>
      <c r="C5" s="328"/>
      <c r="D5" s="399"/>
      <c r="E5" s="399"/>
      <c r="F5" s="399"/>
      <c r="M5" s="914" t="s">
        <v>135</v>
      </c>
      <c r="N5" s="915"/>
      <c r="O5" s="915"/>
      <c r="P5" s="915"/>
      <c r="Q5" s="916"/>
    </row>
    <row r="6" spans="1:21" s="334" customFormat="1" ht="85.9" customHeight="1" thickBot="1">
      <c r="A6" s="400" t="s">
        <v>136</v>
      </c>
      <c r="B6" s="56" t="s">
        <v>137</v>
      </c>
      <c r="C6" s="56" t="s">
        <v>138</v>
      </c>
      <c r="D6" s="56" t="s">
        <v>139</v>
      </c>
      <c r="E6" s="56" t="s">
        <v>79</v>
      </c>
      <c r="F6" s="56" t="s">
        <v>140</v>
      </c>
      <c r="G6" s="56" t="s">
        <v>81</v>
      </c>
      <c r="H6" s="56" t="s">
        <v>141</v>
      </c>
      <c r="I6" s="56" t="s">
        <v>142</v>
      </c>
      <c r="J6" s="56" t="s">
        <v>143</v>
      </c>
      <c r="K6" s="56" t="s">
        <v>144</v>
      </c>
      <c r="L6" s="56" t="s">
        <v>87</v>
      </c>
      <c r="M6" s="401" t="s">
        <v>88</v>
      </c>
      <c r="N6" s="54" t="s">
        <v>89</v>
      </c>
      <c r="O6" s="332" t="s">
        <v>90</v>
      </c>
      <c r="P6" s="333" t="s">
        <v>91</v>
      </c>
      <c r="Q6" s="402" t="s">
        <v>129</v>
      </c>
    </row>
    <row r="7" spans="1:21" ht="122.25" thickBot="1">
      <c r="A7" s="403" t="s">
        <v>145</v>
      </c>
      <c r="B7" s="404">
        <v>1</v>
      </c>
      <c r="C7" s="405">
        <v>13699</v>
      </c>
      <c r="D7" s="405">
        <f>B7*C7</f>
        <v>13699</v>
      </c>
      <c r="E7" s="405" t="s">
        <v>63</v>
      </c>
      <c r="F7" s="405" t="s">
        <v>95</v>
      </c>
      <c r="G7" s="406">
        <v>1</v>
      </c>
      <c r="H7" s="405">
        <f>'c. Equipment'!$G7*'c. Equipment'!$D7</f>
        <v>13699</v>
      </c>
      <c r="I7" s="406">
        <v>0</v>
      </c>
      <c r="J7" s="405">
        <f>'c. Equipment'!$D7*'c. Equipment'!$I7</f>
        <v>0</v>
      </c>
      <c r="K7" s="407" t="s">
        <v>146</v>
      </c>
      <c r="L7" s="408" t="s">
        <v>147</v>
      </c>
      <c r="M7" s="713" t="s">
        <v>102</v>
      </c>
      <c r="N7" s="63"/>
      <c r="O7" s="71"/>
      <c r="P7" s="72"/>
      <c r="Q7" s="342"/>
    </row>
    <row r="8" spans="1:21">
      <c r="A8" s="409"/>
      <c r="B8" s="410"/>
      <c r="C8" s="411"/>
      <c r="D8" s="412">
        <f>B8*C8</f>
        <v>0</v>
      </c>
      <c r="E8" s="413"/>
      <c r="F8" s="413"/>
      <c r="G8" s="414">
        <v>0</v>
      </c>
      <c r="H8" s="79">
        <f>ROUND('c. Equipment'!$G8*'c. Equipment'!$D8,2)</f>
        <v>0</v>
      </c>
      <c r="I8" s="415">
        <v>0</v>
      </c>
      <c r="J8" s="79">
        <f>ROUND('c. Equipment'!$D8*'c. Equipment'!$I8,1)</f>
        <v>0</v>
      </c>
      <c r="K8" s="81"/>
      <c r="L8" s="712"/>
      <c r="M8" s="714"/>
      <c r="N8" s="772">
        <v>0</v>
      </c>
      <c r="O8" s="86"/>
      <c r="P8" s="87"/>
      <c r="Q8" s="351"/>
    </row>
    <row r="9" spans="1:21">
      <c r="A9" s="416"/>
      <c r="B9" s="417"/>
      <c r="C9" s="418"/>
      <c r="D9" s="419">
        <f>B9*C9</f>
        <v>0</v>
      </c>
      <c r="E9" s="420"/>
      <c r="F9" s="420"/>
      <c r="G9" s="421">
        <v>0</v>
      </c>
      <c r="H9" s="422">
        <f>ROUND('c. Equipment'!$G9*'c. Equipment'!$D9,2)</f>
        <v>0</v>
      </c>
      <c r="I9" s="423">
        <v>0</v>
      </c>
      <c r="J9" s="422">
        <f>ROUND('c. Equipment'!$D9*'c. Equipment'!$I9,1)</f>
        <v>0</v>
      </c>
      <c r="K9" s="424"/>
      <c r="L9" s="102"/>
      <c r="M9" s="715"/>
      <c r="N9" s="772">
        <v>0</v>
      </c>
      <c r="O9" s="92"/>
      <c r="P9" s="93"/>
      <c r="Q9" s="295"/>
    </row>
    <row r="10" spans="1:21">
      <c r="A10" s="416"/>
      <c r="B10" s="417"/>
      <c r="C10" s="418"/>
      <c r="D10" s="419">
        <f>B10*C10</f>
        <v>0</v>
      </c>
      <c r="E10" s="420"/>
      <c r="F10" s="420"/>
      <c r="G10" s="421">
        <v>0</v>
      </c>
      <c r="H10" s="422">
        <f>ROUND('c. Equipment'!$G10*'c. Equipment'!$D10,2)</f>
        <v>0</v>
      </c>
      <c r="I10" s="423">
        <v>0</v>
      </c>
      <c r="J10" s="422">
        <f>ROUND('c. Equipment'!$D10*'c. Equipment'!$I10,1)</f>
        <v>0</v>
      </c>
      <c r="K10" s="424"/>
      <c r="L10" s="102"/>
      <c r="M10" s="715"/>
      <c r="N10" s="772">
        <v>0</v>
      </c>
      <c r="O10" s="92"/>
      <c r="P10" s="93"/>
      <c r="Q10" s="295"/>
    </row>
    <row r="11" spans="1:21">
      <c r="A11" s="416"/>
      <c r="B11" s="417"/>
      <c r="C11" s="418"/>
      <c r="D11" s="419">
        <f t="shared" ref="D11:D17" si="0">B11*C11</f>
        <v>0</v>
      </c>
      <c r="E11" s="420"/>
      <c r="F11" s="420"/>
      <c r="G11" s="421">
        <v>0</v>
      </c>
      <c r="H11" s="422">
        <f>ROUND('c. Equipment'!$G11*'c. Equipment'!$D11,2)</f>
        <v>0</v>
      </c>
      <c r="I11" s="423">
        <v>0</v>
      </c>
      <c r="J11" s="422">
        <f>ROUND('c. Equipment'!$D11*'c. Equipment'!$I11,1)</f>
        <v>0</v>
      </c>
      <c r="K11" s="424"/>
      <c r="L11" s="102"/>
      <c r="M11" s="715"/>
      <c r="N11" s="772">
        <v>0</v>
      </c>
      <c r="O11" s="92"/>
      <c r="P11" s="93"/>
      <c r="Q11" s="295"/>
    </row>
    <row r="12" spans="1:21">
      <c r="A12" s="416"/>
      <c r="B12" s="417"/>
      <c r="C12" s="418"/>
      <c r="D12" s="419">
        <f t="shared" si="0"/>
        <v>0</v>
      </c>
      <c r="E12" s="420"/>
      <c r="F12" s="420"/>
      <c r="G12" s="421">
        <v>0</v>
      </c>
      <c r="H12" s="422">
        <f>ROUND('c. Equipment'!$G12*'c. Equipment'!$D12,2)</f>
        <v>0</v>
      </c>
      <c r="I12" s="423">
        <v>0</v>
      </c>
      <c r="J12" s="422">
        <f>ROUND('c. Equipment'!$D12*'c. Equipment'!$I12,1)</f>
        <v>0</v>
      </c>
      <c r="K12" s="424"/>
      <c r="L12" s="102"/>
      <c r="M12" s="715"/>
      <c r="N12" s="772">
        <v>0</v>
      </c>
      <c r="O12" s="92"/>
      <c r="P12" s="93"/>
      <c r="Q12" s="295"/>
    </row>
    <row r="13" spans="1:21">
      <c r="A13" s="416"/>
      <c r="B13" s="417"/>
      <c r="C13" s="418"/>
      <c r="D13" s="419">
        <f>B13*C13</f>
        <v>0</v>
      </c>
      <c r="E13" s="420"/>
      <c r="F13" s="420"/>
      <c r="G13" s="421">
        <v>0</v>
      </c>
      <c r="H13" s="422">
        <f>ROUND('c. Equipment'!$G13*'c. Equipment'!$D13,2)</f>
        <v>0</v>
      </c>
      <c r="I13" s="423">
        <v>0</v>
      </c>
      <c r="J13" s="422">
        <f>ROUND('c. Equipment'!$D13*'c. Equipment'!$I13,1)</f>
        <v>0</v>
      </c>
      <c r="K13" s="424"/>
      <c r="L13" s="102"/>
      <c r="M13" s="715"/>
      <c r="N13" s="772">
        <v>0</v>
      </c>
      <c r="O13" s="92"/>
      <c r="P13" s="93"/>
      <c r="Q13" s="295"/>
    </row>
    <row r="14" spans="1:21">
      <c r="A14" s="416"/>
      <c r="B14" s="417"/>
      <c r="C14" s="418"/>
      <c r="D14" s="419">
        <f t="shared" si="0"/>
        <v>0</v>
      </c>
      <c r="E14" s="420"/>
      <c r="F14" s="420"/>
      <c r="G14" s="421">
        <v>0</v>
      </c>
      <c r="H14" s="422">
        <f>ROUND('c. Equipment'!$G14*'c. Equipment'!$D14,2)</f>
        <v>0</v>
      </c>
      <c r="I14" s="423">
        <v>0</v>
      </c>
      <c r="J14" s="422">
        <f>ROUND('c. Equipment'!$D14*'c. Equipment'!$I14,1)</f>
        <v>0</v>
      </c>
      <c r="K14" s="424"/>
      <c r="L14" s="102"/>
      <c r="M14" s="715"/>
      <c r="N14" s="772">
        <v>0</v>
      </c>
      <c r="O14" s="92"/>
      <c r="P14" s="93"/>
      <c r="Q14" s="295"/>
    </row>
    <row r="15" spans="1:21">
      <c r="A15" s="416"/>
      <c r="B15" s="417"/>
      <c r="C15" s="418"/>
      <c r="D15" s="419">
        <f t="shared" si="0"/>
        <v>0</v>
      </c>
      <c r="E15" s="420"/>
      <c r="F15" s="420"/>
      <c r="G15" s="421">
        <v>0</v>
      </c>
      <c r="H15" s="422">
        <f>ROUND('c. Equipment'!$G15*'c. Equipment'!$D15,2)</f>
        <v>0</v>
      </c>
      <c r="I15" s="423">
        <v>0</v>
      </c>
      <c r="J15" s="422">
        <f>ROUND('c. Equipment'!$D15*'c. Equipment'!$I15,1)</f>
        <v>0</v>
      </c>
      <c r="K15" s="424"/>
      <c r="L15" s="102"/>
      <c r="M15" s="715"/>
      <c r="N15" s="772">
        <v>0</v>
      </c>
      <c r="O15" s="92"/>
      <c r="P15" s="93"/>
      <c r="Q15" s="295"/>
    </row>
    <row r="16" spans="1:21">
      <c r="A16" s="416"/>
      <c r="B16" s="417"/>
      <c r="C16" s="418"/>
      <c r="D16" s="419">
        <f t="shared" si="0"/>
        <v>0</v>
      </c>
      <c r="E16" s="420"/>
      <c r="F16" s="420"/>
      <c r="G16" s="421">
        <v>0</v>
      </c>
      <c r="H16" s="422">
        <f>ROUND('c. Equipment'!$G16*'c. Equipment'!$D16,2)</f>
        <v>0</v>
      </c>
      <c r="I16" s="423">
        <v>0</v>
      </c>
      <c r="J16" s="422">
        <f>ROUND('c. Equipment'!$D16*'c. Equipment'!$I16,1)</f>
        <v>0</v>
      </c>
      <c r="K16" s="424"/>
      <c r="L16" s="102"/>
      <c r="M16" s="715"/>
      <c r="N16" s="772">
        <v>0</v>
      </c>
      <c r="O16" s="92"/>
      <c r="P16" s="93"/>
      <c r="Q16" s="295"/>
    </row>
    <row r="17" spans="1:19" ht="14.25" thickBot="1">
      <c r="A17" s="416"/>
      <c r="B17" s="417"/>
      <c r="C17" s="418"/>
      <c r="D17" s="419">
        <f t="shared" si="0"/>
        <v>0</v>
      </c>
      <c r="E17" s="420"/>
      <c r="F17" s="420"/>
      <c r="G17" s="421">
        <v>0</v>
      </c>
      <c r="H17" s="422">
        <f>ROUND('c. Equipment'!$G17*'c. Equipment'!$D17,2)</f>
        <v>0</v>
      </c>
      <c r="I17" s="423">
        <v>0</v>
      </c>
      <c r="J17" s="422">
        <f>ROUND('c. Equipment'!$D17*'c. Equipment'!$I17,1)</f>
        <v>0</v>
      </c>
      <c r="K17" s="720"/>
      <c r="L17" s="420"/>
      <c r="M17" s="716"/>
      <c r="N17" s="772">
        <v>0</v>
      </c>
      <c r="O17" s="104"/>
      <c r="P17" s="105"/>
      <c r="Q17" s="357"/>
    </row>
    <row r="18" spans="1:19" ht="14.25" thickBot="1">
      <c r="A18" s="425"/>
      <c r="B18" s="426"/>
      <c r="C18" s="427"/>
      <c r="K18" s="722"/>
      <c r="L18" s="719"/>
    </row>
    <row r="19" spans="1:19" ht="29.1" customHeight="1" thickBot="1">
      <c r="A19" s="813" t="s">
        <v>148</v>
      </c>
      <c r="B19" s="428"/>
      <c r="C19" s="428"/>
      <c r="D19" s="126">
        <f>SUM(D8:D17)</f>
        <v>0</v>
      </c>
      <c r="E19" s="127" t="s">
        <v>105</v>
      </c>
      <c r="F19" s="126">
        <f>SUMIF(F8:F17,"Yes",D8:D17)</f>
        <v>0</v>
      </c>
      <c r="G19" s="128" t="s">
        <v>106</v>
      </c>
      <c r="H19" s="127">
        <f>SUM(H8:H17)</f>
        <v>0</v>
      </c>
      <c r="I19" s="718" t="s">
        <v>107</v>
      </c>
      <c r="J19" s="126">
        <f>SUM(J8:J17)</f>
        <v>0</v>
      </c>
      <c r="K19" s="721"/>
      <c r="L19" s="717"/>
      <c r="M19" s="129"/>
      <c r="N19" s="127">
        <f>SUM(N8:N17)</f>
        <v>0</v>
      </c>
      <c r="O19" s="133"/>
      <c r="Q19" s="51"/>
      <c r="S19" s="51"/>
    </row>
    <row r="20" spans="1:19" ht="14.25" thickBot="1"/>
    <row r="21" spans="1:19" ht="15.75" thickBot="1">
      <c r="B21" s="903" t="s">
        <v>108</v>
      </c>
      <c r="C21" s="904"/>
      <c r="D21" s="904"/>
      <c r="E21" s="904"/>
      <c r="F21" s="905"/>
    </row>
    <row r="22" spans="1:19" ht="15.75" thickBot="1">
      <c r="A22" s="429"/>
      <c r="B22" s="311" t="s">
        <v>62</v>
      </c>
      <c r="C22" s="312" t="s">
        <v>63</v>
      </c>
      <c r="D22" s="312" t="s">
        <v>64</v>
      </c>
      <c r="E22" s="313" t="s">
        <v>65</v>
      </c>
      <c r="F22" s="314" t="s">
        <v>66</v>
      </c>
    </row>
    <row r="23" spans="1:19" ht="15.75" thickBot="1">
      <c r="A23" s="315" t="s">
        <v>109</v>
      </c>
      <c r="B23" s="143">
        <f>SUMIF($E$8:$E$17,B22,$D$8:$D$17)</f>
        <v>0</v>
      </c>
      <c r="C23" s="144">
        <f>SUMIF($E$8:$E$17,C22,$D$8:$D$17)</f>
        <v>0</v>
      </c>
      <c r="D23" s="144">
        <f t="shared" ref="D23:F23" si="1">SUMIF($E$8:$E$17,D22,$D$8:$D$17)</f>
        <v>0</v>
      </c>
      <c r="E23" s="144">
        <f t="shared" si="1"/>
        <v>0</v>
      </c>
      <c r="F23" s="145">
        <f t="shared" si="1"/>
        <v>0</v>
      </c>
    </row>
    <row r="24" spans="1:19" ht="14.25" thickBot="1"/>
    <row r="25" spans="1:19" ht="22.5" customHeight="1">
      <c r="A25" s="924" t="s">
        <v>32</v>
      </c>
      <c r="B25" s="925"/>
      <c r="C25" s="925"/>
      <c r="D25" s="925"/>
      <c r="E25" s="925"/>
      <c r="F25" s="925"/>
      <c r="G25" s="925"/>
      <c r="H25" s="925"/>
      <c r="I25" s="925"/>
      <c r="J25" s="925"/>
      <c r="K25" s="925"/>
      <c r="L25" s="925"/>
      <c r="M25" s="925"/>
      <c r="N25" s="925"/>
      <c r="O25" s="925"/>
      <c r="P25" s="925"/>
      <c r="Q25" s="925"/>
      <c r="R25" s="799"/>
    </row>
    <row r="26" spans="1:19" ht="21" customHeight="1" thickBot="1">
      <c r="A26" s="926"/>
      <c r="B26" s="927"/>
      <c r="C26" s="927"/>
      <c r="D26" s="927"/>
      <c r="E26" s="927"/>
      <c r="F26" s="927"/>
      <c r="G26" s="927"/>
      <c r="H26" s="927"/>
      <c r="I26" s="927"/>
      <c r="J26" s="927"/>
      <c r="K26" s="927"/>
      <c r="L26" s="927"/>
      <c r="M26" s="927"/>
      <c r="N26" s="927"/>
      <c r="O26" s="927"/>
      <c r="P26" s="927"/>
      <c r="Q26" s="927"/>
      <c r="R26" s="799"/>
    </row>
  </sheetData>
  <sheetProtection formatCells="0" formatColumns="0" formatRows="0" insertRows="0" deleteRows="0"/>
  <mergeCells count="5">
    <mergeCell ref="B21:F21"/>
    <mergeCell ref="A25:Q26"/>
    <mergeCell ref="M5:Q5"/>
    <mergeCell ref="A3:Q3"/>
    <mergeCell ref="A2:Q2"/>
  </mergeCells>
  <phoneticPr fontId="4" type="noConversion"/>
  <conditionalFormatting sqref="O8:Q17">
    <cfRule type="expression" dxfId="186" priority="3">
      <formula>$J8="no"</formula>
    </cfRule>
    <cfRule type="expression" dxfId="185" priority="4">
      <formula>$J8="tbd"</formula>
    </cfRule>
  </conditionalFormatting>
  <conditionalFormatting sqref="N8:N17">
    <cfRule type="expression" dxfId="184" priority="1">
      <formula>$H9="no"</formula>
    </cfRule>
    <cfRule type="expression" dxfId="183" priority="2">
      <formula>$H9="tbd"</formula>
    </cfRule>
  </conditionalFormatting>
  <dataValidations disablePrompts="1" count="4">
    <dataValidation type="list" allowBlank="1" showInputMessage="1" showErrorMessage="1" sqref="E7:E17" xr:uid="{86F0D736-803E-4217-A62C-85A5606B5C2B}">
      <formula1>"Year 1, Year 2, Year 3, Year 4, Year 5"</formula1>
    </dataValidation>
    <dataValidation type="list" allowBlank="1" showInputMessage="1" showErrorMessage="1" sqref="F7:F17" xr:uid="{42F6788E-58A5-4738-B550-218AC3AC839E}">
      <formula1>"Yes, No"</formula1>
    </dataValidation>
    <dataValidation type="list" allowBlank="1" showInputMessage="1" showErrorMessage="1" sqref="P7:P17" xr:uid="{0AA1F237-D2CF-402A-B3F8-995464B33497}">
      <formula1>"State,Local,Other"</formula1>
    </dataValidation>
    <dataValidation type="list" allowBlank="1" showInputMessage="1" showErrorMessage="1" sqref="M7:M17" xr:uid="{3377453E-25CF-41EC-8037-53DC38E73B1A}">
      <formula1>"Yes,No"</formula1>
    </dataValidation>
  </dataValidations>
  <printOptions horizontalCentered="1"/>
  <pageMargins left="0.5" right="0.5" top="0.25" bottom="0.25" header="0.5" footer="0.5"/>
  <pageSetup scale="62" fitToHeight="0" orientation="landscape" horizontalDpi="300" verticalDpi="300" r:id="rId1"/>
  <headerFooter alignWithMargins="0"/>
  <drawing r:id="rId2"/>
  <tableParts count="1">
    <tablePart r:id="rId3"/>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BFF69F82-FB6C-4D87-B11F-B333F84F8C80}">
          <x14:formula1>
            <xm:f>List!$T$1:$T$4</xm:f>
          </x14:formula1>
          <xm:sqref>O7:O17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pageSetUpPr fitToPage="1"/>
  </sheetPr>
  <dimension ref="A1:U32"/>
  <sheetViews>
    <sheetView showGridLines="0" topLeftCell="B1" zoomScale="60" zoomScaleNormal="60" workbookViewId="0">
      <selection activeCell="L7" sqref="L7"/>
    </sheetView>
  </sheetViews>
  <sheetFormatPr defaultColWidth="9.42578125" defaultRowHeight="13.5"/>
  <cols>
    <col min="1" max="1" width="31.28515625" style="51" customWidth="1"/>
    <col min="2" max="2" width="20.42578125" style="51" customWidth="1"/>
    <col min="3" max="3" width="20.42578125" style="150" customWidth="1"/>
    <col min="4" max="6" width="20.42578125" style="469" customWidth="1"/>
    <col min="7" max="7" width="30.28515625" style="51" customWidth="1"/>
    <col min="8" max="8" width="29.42578125" style="51" customWidth="1"/>
    <col min="9" max="9" width="25.7109375" style="51" customWidth="1"/>
    <col min="10" max="11" width="24.7109375" style="51" customWidth="1"/>
    <col min="12" max="12" width="34.28515625" style="51" customWidth="1"/>
    <col min="13" max="13" width="15.28515625" style="51" customWidth="1"/>
    <col min="14" max="14" width="11.7109375" style="51" customWidth="1"/>
    <col min="15" max="15" width="16.28515625" style="51" customWidth="1"/>
    <col min="16" max="16" width="15.42578125" style="51" customWidth="1"/>
    <col min="17" max="17" width="20.28515625" style="51" customWidth="1"/>
    <col min="18" max="18" width="15.7109375" style="51" customWidth="1"/>
    <col min="19" max="19" width="9.42578125" style="51"/>
    <col min="20" max="20" width="9.42578125" style="51" customWidth="1"/>
    <col min="21" max="21" width="21.28515625" style="51" customWidth="1"/>
    <col min="22" max="16384" width="9.42578125" style="51"/>
  </cols>
  <sheetData>
    <row r="1" spans="1:21" s="147" customFormat="1" ht="12.75" customHeight="1">
      <c r="A1" s="938"/>
      <c r="B1" s="938"/>
      <c r="C1" s="430"/>
      <c r="D1" s="430"/>
      <c r="E1" s="430"/>
      <c r="F1" s="430"/>
      <c r="G1" s="803"/>
      <c r="H1" s="803"/>
      <c r="T1" s="51"/>
    </row>
    <row r="2" spans="1:21" s="148" customFormat="1" ht="19.5" thickBot="1">
      <c r="A2" s="939" t="s">
        <v>18</v>
      </c>
      <c r="B2" s="939"/>
      <c r="C2" s="939"/>
      <c r="D2" s="939"/>
      <c r="E2" s="939"/>
      <c r="F2" s="939"/>
      <c r="G2" s="939"/>
      <c r="H2" s="939"/>
      <c r="I2" s="939"/>
      <c r="J2" s="939"/>
      <c r="K2" s="939"/>
      <c r="L2" s="939"/>
      <c r="M2" s="939"/>
      <c r="N2" s="939"/>
      <c r="O2" s="939"/>
      <c r="P2" s="939"/>
      <c r="Q2" s="939"/>
      <c r="R2" s="753"/>
      <c r="S2" s="753"/>
      <c r="T2" s="51"/>
      <c r="U2" s="51"/>
    </row>
    <row r="3" spans="1:21" ht="184.35" customHeight="1" thickBot="1">
      <c r="A3" s="928" t="s">
        <v>149</v>
      </c>
      <c r="B3" s="929"/>
      <c r="C3" s="929"/>
      <c r="D3" s="929"/>
      <c r="E3" s="929"/>
      <c r="F3" s="929"/>
      <c r="G3" s="929"/>
      <c r="H3" s="929"/>
      <c r="I3" s="929"/>
      <c r="J3" s="929"/>
      <c r="K3" s="929"/>
      <c r="L3" s="929"/>
      <c r="M3" s="929"/>
      <c r="N3" s="929"/>
      <c r="O3" s="929"/>
      <c r="P3" s="929"/>
      <c r="Q3" s="930"/>
    </row>
    <row r="4" spans="1:21" ht="10.15" customHeight="1" thickBot="1">
      <c r="A4" s="431"/>
      <c r="B4" s="431"/>
      <c r="C4" s="431"/>
      <c r="D4" s="431"/>
      <c r="E4" s="431"/>
      <c r="F4" s="431"/>
      <c r="G4" s="431"/>
      <c r="H4" s="431"/>
      <c r="I4" s="431"/>
      <c r="J4" s="431"/>
      <c r="K4" s="431"/>
      <c r="L4" s="431"/>
      <c r="M4" s="431"/>
      <c r="N4" s="431"/>
      <c r="O4" s="431"/>
      <c r="P4" s="431"/>
      <c r="Q4" s="431"/>
      <c r="R4" s="431"/>
      <c r="S4" s="431"/>
    </row>
    <row r="5" spans="1:21" ht="58.35" customHeight="1">
      <c r="A5" s="48"/>
      <c r="B5" s="432"/>
      <c r="C5" s="433"/>
      <c r="D5" s="434"/>
      <c r="E5" s="434"/>
      <c r="F5" s="434"/>
      <c r="M5" s="914" t="s">
        <v>150</v>
      </c>
      <c r="N5" s="915"/>
      <c r="O5" s="915"/>
      <c r="P5" s="915"/>
      <c r="Q5" s="916"/>
    </row>
    <row r="6" spans="1:21" s="273" customFormat="1" ht="81.400000000000006" customHeight="1" thickBot="1">
      <c r="A6" s="589" t="s">
        <v>151</v>
      </c>
      <c r="B6" s="331" t="s">
        <v>137</v>
      </c>
      <c r="C6" s="767" t="s">
        <v>152</v>
      </c>
      <c r="D6" s="60" t="s">
        <v>139</v>
      </c>
      <c r="E6" s="54" t="s">
        <v>79</v>
      </c>
      <c r="F6" s="331" t="s">
        <v>140</v>
      </c>
      <c r="G6" s="767" t="s">
        <v>81</v>
      </c>
      <c r="H6" s="767" t="s">
        <v>153</v>
      </c>
      <c r="I6" s="767" t="s">
        <v>84</v>
      </c>
      <c r="J6" s="767" t="s">
        <v>154</v>
      </c>
      <c r="K6" s="767" t="s">
        <v>144</v>
      </c>
      <c r="L6" s="786" t="s">
        <v>87</v>
      </c>
      <c r="M6" s="518" t="s">
        <v>88</v>
      </c>
      <c r="N6" s="57" t="s">
        <v>89</v>
      </c>
      <c r="O6" s="767" t="s">
        <v>90</v>
      </c>
      <c r="P6" s="57" t="s">
        <v>91</v>
      </c>
      <c r="Q6" s="768" t="s">
        <v>129</v>
      </c>
      <c r="R6" s="51"/>
    </row>
    <row r="7" spans="1:21" s="125" customFormat="1" ht="54">
      <c r="A7" s="787" t="s">
        <v>155</v>
      </c>
      <c r="B7" s="788">
        <v>2</v>
      </c>
      <c r="C7" s="255">
        <v>1000</v>
      </c>
      <c r="D7" s="255">
        <f>B7*C7</f>
        <v>2000</v>
      </c>
      <c r="E7" s="255" t="s">
        <v>62</v>
      </c>
      <c r="F7" s="255" t="s">
        <v>95</v>
      </c>
      <c r="G7" s="779">
        <v>1</v>
      </c>
      <c r="H7" s="255">
        <f>'d. Supplies'!$D7*'d. Supplies'!$G7</f>
        <v>2000</v>
      </c>
      <c r="I7" s="780">
        <v>0</v>
      </c>
      <c r="J7" s="781">
        <f>'d. Supplies'!$D7*'d. Supplies'!$I7</f>
        <v>0</v>
      </c>
      <c r="K7" s="782" t="s">
        <v>156</v>
      </c>
      <c r="L7" s="783" t="s">
        <v>157</v>
      </c>
      <c r="M7" s="784" t="s">
        <v>102</v>
      </c>
      <c r="N7" s="785"/>
      <c r="O7" s="258"/>
      <c r="P7" s="258"/>
      <c r="Q7" s="436"/>
    </row>
    <row r="8" spans="1:21" s="125" customFormat="1" ht="81.75" thickBot="1">
      <c r="A8" s="261" t="s">
        <v>158</v>
      </c>
      <c r="B8" s="437">
        <v>36</v>
      </c>
      <c r="C8" s="268">
        <v>150</v>
      </c>
      <c r="D8" s="268">
        <f>B8*C8</f>
        <v>5400</v>
      </c>
      <c r="E8" s="268" t="s">
        <v>64</v>
      </c>
      <c r="F8" s="268" t="s">
        <v>95</v>
      </c>
      <c r="G8" s="438">
        <v>1</v>
      </c>
      <c r="H8" s="268">
        <f>'d. Supplies'!$D8*'d. Supplies'!$G8</f>
        <v>5400</v>
      </c>
      <c r="I8" s="265">
        <v>0</v>
      </c>
      <c r="J8" s="439">
        <f>'d. Supplies'!$D8*'d. Supplies'!$I8</f>
        <v>0</v>
      </c>
      <c r="K8" s="440" t="s">
        <v>159</v>
      </c>
      <c r="L8" s="270" t="s">
        <v>160</v>
      </c>
      <c r="M8" s="726" t="s">
        <v>102</v>
      </c>
      <c r="N8" s="441"/>
      <c r="O8" s="442"/>
      <c r="P8" s="443"/>
      <c r="Q8" s="444"/>
    </row>
    <row r="9" spans="1:21">
      <c r="A9" s="409"/>
      <c r="B9" s="445">
        <v>0</v>
      </c>
      <c r="C9" s="446">
        <v>0</v>
      </c>
      <c r="D9" s="419">
        <f t="shared" ref="D9:D10" si="0">B9*C9</f>
        <v>0</v>
      </c>
      <c r="E9" s="413"/>
      <c r="F9" s="413"/>
      <c r="G9" s="447">
        <v>0</v>
      </c>
      <c r="H9" s="448">
        <f>ROUND('d. Supplies'!$D9*'d. Supplies'!$G9,2)</f>
        <v>0</v>
      </c>
      <c r="I9" s="449">
        <v>0</v>
      </c>
      <c r="J9" s="450">
        <f>ROUND('d. Supplies'!$D9*'d. Supplies'!$I9,2)</f>
        <v>0</v>
      </c>
      <c r="K9" s="451"/>
      <c r="L9" s="82"/>
      <c r="M9" s="452"/>
      <c r="N9" s="772">
        <v>0</v>
      </c>
      <c r="O9" s="453"/>
      <c r="P9" s="454"/>
      <c r="Q9" s="455"/>
    </row>
    <row r="10" spans="1:21">
      <c r="A10" s="416"/>
      <c r="B10" s="456">
        <v>0</v>
      </c>
      <c r="C10" s="457">
        <v>0</v>
      </c>
      <c r="D10" s="419">
        <f t="shared" si="0"/>
        <v>0</v>
      </c>
      <c r="E10" s="420"/>
      <c r="F10" s="420"/>
      <c r="G10" s="458">
        <v>0</v>
      </c>
      <c r="H10" s="412">
        <f>ROUND('d. Supplies'!$D10*'d. Supplies'!$G10,2)</f>
        <v>0</v>
      </c>
      <c r="I10" s="447">
        <v>0</v>
      </c>
      <c r="J10" s="422">
        <f>ROUND('d. Supplies'!$D10*'d. Supplies'!$I10,2)</f>
        <v>0</v>
      </c>
      <c r="K10" s="459"/>
      <c r="L10" s="103"/>
      <c r="M10" s="89"/>
      <c r="N10" s="772">
        <v>0</v>
      </c>
      <c r="O10" s="92"/>
      <c r="P10" s="93"/>
      <c r="Q10" s="295"/>
    </row>
    <row r="11" spans="1:21">
      <c r="A11" s="416"/>
      <c r="B11" s="456">
        <v>0</v>
      </c>
      <c r="C11" s="457">
        <v>0</v>
      </c>
      <c r="D11" s="419">
        <f>B11*C11</f>
        <v>0</v>
      </c>
      <c r="E11" s="420"/>
      <c r="F11" s="420"/>
      <c r="G11" s="458">
        <v>0</v>
      </c>
      <c r="H11" s="460">
        <f>ROUND('d. Supplies'!$D11*'d. Supplies'!$G11,2)</f>
        <v>0</v>
      </c>
      <c r="I11" s="461">
        <v>0</v>
      </c>
      <c r="J11" s="412">
        <f>ROUND('d. Supplies'!$D11*'d. Supplies'!$I11,2)</f>
        <v>0</v>
      </c>
      <c r="K11" s="424"/>
      <c r="L11" s="103"/>
      <c r="M11" s="89"/>
      <c r="N11" s="772">
        <v>0</v>
      </c>
      <c r="O11" s="92"/>
      <c r="P11" s="93"/>
      <c r="Q11" s="295"/>
    </row>
    <row r="12" spans="1:21">
      <c r="A12" s="416"/>
      <c r="B12" s="456">
        <v>0</v>
      </c>
      <c r="C12" s="457">
        <v>0</v>
      </c>
      <c r="D12" s="419">
        <f t="shared" ref="D12:D16" si="1">B12*C12</f>
        <v>0</v>
      </c>
      <c r="E12" s="420"/>
      <c r="F12" s="420"/>
      <c r="G12" s="458">
        <v>0</v>
      </c>
      <c r="H12" s="462">
        <f>ROUND('d. Supplies'!$D12*'d. Supplies'!$G12,2)</f>
        <v>0</v>
      </c>
      <c r="I12" s="463">
        <v>0</v>
      </c>
      <c r="J12" s="422">
        <f>ROUND('d. Supplies'!$D12*'d. Supplies'!$I12,2)</f>
        <v>0</v>
      </c>
      <c r="K12" s="459"/>
      <c r="L12" s="103"/>
      <c r="M12" s="89"/>
      <c r="N12" s="772">
        <v>0</v>
      </c>
      <c r="O12" s="92"/>
      <c r="P12" s="93"/>
      <c r="Q12" s="295"/>
    </row>
    <row r="13" spans="1:21">
      <c r="A13" s="416"/>
      <c r="B13" s="456">
        <v>0</v>
      </c>
      <c r="C13" s="457">
        <v>0</v>
      </c>
      <c r="D13" s="419">
        <f>B13*C13</f>
        <v>0</v>
      </c>
      <c r="E13" s="420"/>
      <c r="F13" s="420"/>
      <c r="G13" s="458">
        <v>0</v>
      </c>
      <c r="H13" s="462">
        <f>ROUND('d. Supplies'!$D13*'d. Supplies'!$G13,2)</f>
        <v>0</v>
      </c>
      <c r="I13" s="463">
        <v>0</v>
      </c>
      <c r="J13" s="422">
        <f>ROUND('d. Supplies'!$D13*'d. Supplies'!$I13,2)</f>
        <v>0</v>
      </c>
      <c r="K13" s="459"/>
      <c r="L13" s="103"/>
      <c r="M13" s="89"/>
      <c r="N13" s="772">
        <v>0</v>
      </c>
      <c r="O13" s="92"/>
      <c r="P13" s="93"/>
      <c r="Q13" s="295"/>
    </row>
    <row r="14" spans="1:21">
      <c r="A14" s="416"/>
      <c r="B14" s="456">
        <v>0</v>
      </c>
      <c r="C14" s="457">
        <v>0</v>
      </c>
      <c r="D14" s="419">
        <f t="shared" si="1"/>
        <v>0</v>
      </c>
      <c r="E14" s="420"/>
      <c r="F14" s="420"/>
      <c r="G14" s="458">
        <v>0</v>
      </c>
      <c r="H14" s="462">
        <f>ROUND('d. Supplies'!$D14*'d. Supplies'!$G14,2)</f>
        <v>0</v>
      </c>
      <c r="I14" s="463">
        <v>0</v>
      </c>
      <c r="J14" s="422">
        <f>ROUND('d. Supplies'!$D14*'d. Supplies'!$I14,2)</f>
        <v>0</v>
      </c>
      <c r="K14" s="459"/>
      <c r="L14" s="103"/>
      <c r="M14" s="89"/>
      <c r="N14" s="772">
        <v>0</v>
      </c>
      <c r="O14" s="92"/>
      <c r="P14" s="93"/>
      <c r="Q14" s="295"/>
    </row>
    <row r="15" spans="1:21">
      <c r="A15" s="416"/>
      <c r="B15" s="456">
        <v>0</v>
      </c>
      <c r="C15" s="457">
        <v>0</v>
      </c>
      <c r="D15" s="419">
        <f t="shared" si="1"/>
        <v>0</v>
      </c>
      <c r="E15" s="420"/>
      <c r="F15" s="420"/>
      <c r="G15" s="458">
        <v>0</v>
      </c>
      <c r="H15" s="462">
        <f>ROUND('d. Supplies'!$D15*'d. Supplies'!$G15,2)</f>
        <v>0</v>
      </c>
      <c r="I15" s="463">
        <v>0</v>
      </c>
      <c r="J15" s="422">
        <f>ROUND('d. Supplies'!$D15*'d. Supplies'!$I15,2)</f>
        <v>0</v>
      </c>
      <c r="K15" s="459"/>
      <c r="L15" s="103"/>
      <c r="M15" s="89"/>
      <c r="N15" s="772">
        <v>0</v>
      </c>
      <c r="O15" s="92"/>
      <c r="P15" s="93"/>
      <c r="Q15" s="295"/>
    </row>
    <row r="16" spans="1:21" ht="14.25" thickBot="1">
      <c r="A16" s="416"/>
      <c r="B16" s="456">
        <v>0</v>
      </c>
      <c r="C16" s="457">
        <v>0</v>
      </c>
      <c r="D16" s="419">
        <f t="shared" si="1"/>
        <v>0</v>
      </c>
      <c r="E16" s="420"/>
      <c r="F16" s="420"/>
      <c r="G16" s="458">
        <v>0</v>
      </c>
      <c r="H16" s="412">
        <f>ROUND('d. Supplies'!$D16*'d. Supplies'!$G16,2)</f>
        <v>0</v>
      </c>
      <c r="I16" s="447">
        <v>0</v>
      </c>
      <c r="J16" s="412">
        <f>ROUND('d. Supplies'!$D16*'d. Supplies'!$I16,2)</f>
        <v>0</v>
      </c>
      <c r="K16" s="424"/>
      <c r="L16" s="103"/>
      <c r="M16" s="112"/>
      <c r="N16" s="772">
        <v>0</v>
      </c>
      <c r="O16" s="115"/>
      <c r="P16" s="116"/>
      <c r="Q16" s="117"/>
    </row>
    <row r="17" spans="1:21" ht="14.25" thickBot="1">
      <c r="A17" s="464"/>
      <c r="B17" s="465"/>
      <c r="C17" s="466"/>
      <c r="D17" s="467"/>
      <c r="E17" s="467"/>
      <c r="F17" s="467"/>
      <c r="M17" s="124"/>
      <c r="N17" s="751"/>
      <c r="O17" s="752"/>
      <c r="P17" s="536"/>
      <c r="Q17" s="536"/>
      <c r="T17" s="122"/>
      <c r="U17" s="468"/>
    </row>
    <row r="18" spans="1:21" s="125" customFormat="1" ht="30.75" thickBot="1">
      <c r="A18" s="906" t="s">
        <v>161</v>
      </c>
      <c r="B18" s="907"/>
      <c r="C18" s="908"/>
      <c r="D18" s="126">
        <f>SUM(D9:D16)</f>
        <v>0</v>
      </c>
      <c r="E18" s="127" t="s">
        <v>105</v>
      </c>
      <c r="F18" s="127">
        <f>SUMIF(F9:F16,"Yes",D9:D16)</f>
        <v>0</v>
      </c>
      <c r="G18" s="718" t="s">
        <v>106</v>
      </c>
      <c r="H18" s="131">
        <f>SUM(H9:H16)</f>
        <v>0</v>
      </c>
      <c r="I18" s="773" t="s">
        <v>107</v>
      </c>
      <c r="J18" s="131">
        <f>SUM(J9:J16)</f>
        <v>0</v>
      </c>
      <c r="K18" s="132"/>
      <c r="L18" s="130"/>
      <c r="M18" s="766"/>
      <c r="N18" s="130">
        <f>SUM(N9:N16)</f>
        <v>0</v>
      </c>
      <c r="O18" s="133"/>
      <c r="P18" s="51"/>
      <c r="Q18" s="51"/>
      <c r="S18" s="51"/>
    </row>
    <row r="19" spans="1:21" ht="14.25" thickBot="1"/>
    <row r="20" spans="1:21" ht="15.75" thickBot="1">
      <c r="B20" s="903" t="s">
        <v>108</v>
      </c>
      <c r="C20" s="904"/>
      <c r="D20" s="904"/>
      <c r="E20" s="904"/>
      <c r="F20" s="905"/>
    </row>
    <row r="21" spans="1:21" ht="15.75" thickBot="1">
      <c r="A21" s="136"/>
      <c r="B21" s="311" t="s">
        <v>62</v>
      </c>
      <c r="C21" s="312" t="s">
        <v>63</v>
      </c>
      <c r="D21" s="312" t="s">
        <v>64</v>
      </c>
      <c r="E21" s="313" t="s">
        <v>65</v>
      </c>
      <c r="F21" s="314" t="s">
        <v>66</v>
      </c>
    </row>
    <row r="22" spans="1:21" ht="15.75" thickBot="1">
      <c r="A22" s="315" t="s">
        <v>109</v>
      </c>
      <c r="B22" s="143">
        <f>SUMIF($E$9:$E$16,B21,$D$9:$D$16)</f>
        <v>0</v>
      </c>
      <c r="C22" s="144">
        <f t="shared" ref="C22:F22" si="2">SUMIF($E$9:$E$16,C21,$D$9:$D$16)</f>
        <v>0</v>
      </c>
      <c r="D22" s="144">
        <f t="shared" si="2"/>
        <v>0</v>
      </c>
      <c r="E22" s="144">
        <f t="shared" si="2"/>
        <v>0</v>
      </c>
      <c r="F22" s="145">
        <f t="shared" si="2"/>
        <v>0</v>
      </c>
    </row>
    <row r="23" spans="1:21" ht="14.25" thickBot="1"/>
    <row r="24" spans="1:21" ht="24.75" customHeight="1">
      <c r="A24" s="932" t="s">
        <v>32</v>
      </c>
      <c r="B24" s="933"/>
      <c r="C24" s="933"/>
      <c r="D24" s="933"/>
      <c r="E24" s="933"/>
      <c r="F24" s="933"/>
      <c r="G24" s="933"/>
      <c r="H24" s="933"/>
      <c r="I24" s="933"/>
      <c r="J24" s="933"/>
      <c r="K24" s="933"/>
      <c r="L24" s="933"/>
      <c r="M24" s="933"/>
      <c r="N24" s="933"/>
      <c r="O24" s="933"/>
      <c r="P24" s="933"/>
      <c r="Q24" s="934"/>
    </row>
    <row r="25" spans="1:21" ht="36" customHeight="1" thickBot="1">
      <c r="A25" s="935"/>
      <c r="B25" s="936"/>
      <c r="C25" s="936"/>
      <c r="D25" s="936"/>
      <c r="E25" s="936"/>
      <c r="F25" s="936"/>
      <c r="G25" s="936"/>
      <c r="H25" s="936"/>
      <c r="I25" s="936"/>
      <c r="J25" s="936"/>
      <c r="K25" s="936"/>
      <c r="L25" s="936"/>
      <c r="M25" s="936"/>
      <c r="N25" s="936"/>
      <c r="O25" s="936"/>
      <c r="P25" s="936"/>
      <c r="Q25" s="937"/>
    </row>
    <row r="32" spans="1:21">
      <c r="D32" s="470"/>
      <c r="E32" s="470"/>
      <c r="F32" s="470"/>
    </row>
  </sheetData>
  <sheetProtection formatCells="0" formatColumns="0" formatRows="0" insertRows="0" deleteRows="0"/>
  <mergeCells count="7">
    <mergeCell ref="A24:Q25"/>
    <mergeCell ref="B20:F20"/>
    <mergeCell ref="A1:B1"/>
    <mergeCell ref="A18:C18"/>
    <mergeCell ref="M5:Q5"/>
    <mergeCell ref="A2:Q2"/>
    <mergeCell ref="A3:Q3"/>
  </mergeCells>
  <phoneticPr fontId="4" type="noConversion"/>
  <conditionalFormatting sqref="N17:O17 T17:U17 N8:Q8 O9:Q16">
    <cfRule type="expression" dxfId="162" priority="3">
      <formula>$J8="no"</formula>
    </cfRule>
    <cfRule type="expression" dxfId="161" priority="4">
      <formula>$J8="tbd"</formula>
    </cfRule>
  </conditionalFormatting>
  <conditionalFormatting sqref="N9:N16">
    <cfRule type="expression" dxfId="160" priority="1">
      <formula>$H10="no"</formula>
    </cfRule>
    <cfRule type="expression" dxfId="159" priority="2">
      <formula>$H10="tbd"</formula>
    </cfRule>
  </conditionalFormatting>
  <dataValidations count="4">
    <dataValidation type="list" allowBlank="1" showInputMessage="1" showErrorMessage="1" sqref="E7:E15" xr:uid="{3E9D1891-E433-416E-B637-2D2D9B2A6AF5}">
      <formula1>"Year 1, Year 2, Year 3, Year 4, Year 5"</formula1>
    </dataValidation>
    <dataValidation type="list" allowBlank="1" showInputMessage="1" showErrorMessage="1" sqref="F7:F15" xr:uid="{2FF1559C-7C32-450F-AF68-12548984A9EA}">
      <formula1>"Yes, No"</formula1>
    </dataValidation>
    <dataValidation type="list" allowBlank="1" showInputMessage="1" showErrorMessage="1" sqref="M7:M15" xr:uid="{8A50E219-409B-4F40-A65D-1A015AC3E65D}">
      <formula1>"Yes,No"</formula1>
    </dataValidation>
    <dataValidation type="list" allowBlank="1" showInputMessage="1" showErrorMessage="1" sqref="T17 P7:P15" xr:uid="{216FD47F-6AF9-4199-9427-EA2840F51B14}">
      <formula1>"State,Local,Other"</formula1>
    </dataValidation>
  </dataValidations>
  <printOptions horizontalCentered="1"/>
  <pageMargins left="0.5" right="0.5" top="0.25" bottom="0.25" header="0.5" footer="0.5"/>
  <pageSetup scale="58" fitToHeight="0" orientation="landscape" horizontalDpi="300" verticalDpi="300" r:id="rId1"/>
  <headerFooter alignWithMargins="0"/>
  <ignoredErrors>
    <ignoredError sqref="H9:H16 J9:J16" calculatedColumn="1"/>
  </ignoredErrors>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9664C0F7-4627-4AEE-97FA-CE6218EACFEA}">
          <x14:formula1>
            <xm:f>List!$S$1:$S$3</xm:f>
          </x14:formula1>
          <xm:sqref>M17</xm:sqref>
        </x14:dataValidation>
        <x14:dataValidation type="list" allowBlank="1" showInputMessage="1" showErrorMessage="1" xr:uid="{629F66A5-4C19-4EE1-8B8E-62DCF4BF6BF9}">
          <x14:formula1>
            <xm:f>List!$T$1:$T$4</xm:f>
          </x14:formula1>
          <xm:sqref>O7:O16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55ABE-7D51-4C21-9343-9E14EA66D4B7}">
  <sheetPr codeName="Sheet8">
    <tabColor theme="0"/>
    <pageSetUpPr fitToPage="1"/>
  </sheetPr>
  <dimension ref="A1:S27"/>
  <sheetViews>
    <sheetView showGridLines="0" topLeftCell="A3" zoomScale="80" zoomScaleNormal="80" workbookViewId="0">
      <selection activeCell="A3" sqref="A3"/>
    </sheetView>
  </sheetViews>
  <sheetFormatPr defaultColWidth="9.42578125" defaultRowHeight="13.5"/>
  <cols>
    <col min="1" max="2" width="30.42578125" style="51" customWidth="1"/>
    <col min="3" max="3" width="30.7109375" style="51" customWidth="1"/>
    <col min="4" max="6" width="20.42578125" style="150" customWidth="1"/>
    <col min="7" max="7" width="29.28515625" style="150" customWidth="1"/>
    <col min="8" max="8" width="32.7109375" style="150" customWidth="1"/>
    <col min="9" max="9" width="26.28515625" style="150" customWidth="1"/>
    <col min="10" max="10" width="32" style="150" customWidth="1"/>
    <col min="11" max="11" width="16.28515625" style="150" customWidth="1"/>
    <col min="12" max="12" width="15.28515625" style="150" customWidth="1"/>
    <col min="13" max="13" width="19.42578125" style="150" customWidth="1"/>
    <col min="14" max="17" width="20.42578125" style="51" customWidth="1"/>
    <col min="18" max="18" width="21.28515625" style="51" customWidth="1"/>
    <col min="19" max="19" width="25" style="51" customWidth="1"/>
    <col min="20" max="16381" width="9.42578125" style="51"/>
    <col min="16382" max="16382" width="9.42578125" style="51" bestFit="1"/>
    <col min="16383" max="16384" width="9.42578125" style="51"/>
  </cols>
  <sheetData>
    <row r="1" spans="1:19" s="147" customFormat="1" ht="12.75" customHeight="1">
      <c r="A1" s="815"/>
      <c r="B1" s="815"/>
      <c r="C1" s="815"/>
      <c r="D1" s="146"/>
      <c r="E1" s="146"/>
      <c r="F1" s="146"/>
      <c r="G1" s="146"/>
      <c r="H1" s="146"/>
      <c r="I1" s="146"/>
      <c r="J1" s="146"/>
      <c r="K1" s="146"/>
      <c r="L1" s="146"/>
      <c r="M1" s="146"/>
      <c r="N1" s="803"/>
    </row>
    <row r="2" spans="1:19" s="148" customFormat="1" ht="18.75" customHeight="1" thickBot="1">
      <c r="A2" s="943" t="s">
        <v>47</v>
      </c>
      <c r="B2" s="943"/>
      <c r="C2" s="943"/>
      <c r="D2" s="943"/>
      <c r="E2" s="943"/>
      <c r="F2" s="943"/>
      <c r="G2" s="943"/>
      <c r="H2" s="943"/>
      <c r="I2" s="943"/>
      <c r="J2" s="943"/>
      <c r="K2" s="943"/>
      <c r="L2" s="943"/>
      <c r="M2" s="943"/>
      <c r="N2" s="943"/>
      <c r="O2" s="943"/>
      <c r="P2" s="754"/>
      <c r="Q2" s="754"/>
      <c r="R2" s="754"/>
      <c r="S2" s="754"/>
    </row>
    <row r="3" spans="1:19" ht="262.5" customHeight="1" thickBot="1">
      <c r="A3" s="921" t="s">
        <v>162</v>
      </c>
      <c r="B3" s="922"/>
      <c r="C3" s="922"/>
      <c r="D3" s="922"/>
      <c r="E3" s="922"/>
      <c r="F3" s="922"/>
      <c r="G3" s="922"/>
      <c r="H3" s="922"/>
      <c r="I3" s="922"/>
      <c r="J3" s="922"/>
      <c r="K3" s="922"/>
      <c r="L3" s="922"/>
      <c r="M3" s="922"/>
      <c r="N3" s="922"/>
      <c r="O3" s="923"/>
      <c r="P3" s="747"/>
    </row>
    <row r="4" spans="1:19" ht="14.85" customHeight="1" thickBot="1">
      <c r="A4" s="472"/>
      <c r="B4" s="472"/>
      <c r="C4" s="472"/>
      <c r="D4" s="472"/>
      <c r="E4" s="472"/>
      <c r="F4" s="472"/>
      <c r="G4" s="472"/>
      <c r="H4" s="472"/>
      <c r="I4" s="472"/>
      <c r="J4" s="472"/>
      <c r="K4" s="472"/>
      <c r="L4" s="472"/>
      <c r="M4" s="472"/>
      <c r="N4" s="472"/>
      <c r="O4" s="472"/>
      <c r="P4" s="472"/>
      <c r="Q4" s="472"/>
    </row>
    <row r="5" spans="1:19" ht="26.1" customHeight="1">
      <c r="A5" s="48"/>
      <c r="B5" s="49"/>
      <c r="C5" s="49"/>
      <c r="D5" s="50"/>
      <c r="E5" s="50"/>
      <c r="F5" s="50"/>
      <c r="G5" s="50"/>
      <c r="H5" s="50"/>
      <c r="I5" s="50"/>
      <c r="J5" s="50"/>
      <c r="K5" s="940" t="s">
        <v>163</v>
      </c>
      <c r="L5" s="941"/>
      <c r="M5" s="941"/>
      <c r="N5" s="941"/>
      <c r="O5" s="942"/>
    </row>
    <row r="6" spans="1:19" ht="78" customHeight="1" thickBot="1">
      <c r="A6" s="473" t="s">
        <v>164</v>
      </c>
      <c r="B6" s="435" t="s">
        <v>165</v>
      </c>
      <c r="C6" s="55" t="s">
        <v>79</v>
      </c>
      <c r="D6" s="56" t="s">
        <v>140</v>
      </c>
      <c r="E6" s="435" t="s">
        <v>81</v>
      </c>
      <c r="F6" s="471" t="s">
        <v>166</v>
      </c>
      <c r="G6" s="471" t="s">
        <v>84</v>
      </c>
      <c r="H6" s="471" t="s">
        <v>167</v>
      </c>
      <c r="I6" s="474" t="s">
        <v>87</v>
      </c>
      <c r="J6" s="475" t="s">
        <v>144</v>
      </c>
      <c r="K6" s="476" t="s">
        <v>168</v>
      </c>
      <c r="L6" s="54" t="s">
        <v>89</v>
      </c>
      <c r="M6" s="54" t="s">
        <v>90</v>
      </c>
      <c r="N6" s="60" t="s">
        <v>91</v>
      </c>
      <c r="O6" s="244" t="s">
        <v>129</v>
      </c>
    </row>
    <row r="7" spans="1:19" s="149" customFormat="1" ht="311.25" thickBot="1">
      <c r="A7" s="477" t="s">
        <v>169</v>
      </c>
      <c r="B7" s="64">
        <v>250000</v>
      </c>
      <c r="C7" s="64" t="s">
        <v>62</v>
      </c>
      <c r="D7" s="64" t="s">
        <v>95</v>
      </c>
      <c r="E7" s="478">
        <v>0</v>
      </c>
      <c r="F7" s="405">
        <v>0</v>
      </c>
      <c r="G7" s="479">
        <v>0</v>
      </c>
      <c r="H7" s="405">
        <v>0</v>
      </c>
      <c r="I7" s="480" t="s">
        <v>170</v>
      </c>
      <c r="J7" s="408" t="s">
        <v>171</v>
      </c>
      <c r="K7" s="481" t="s">
        <v>95</v>
      </c>
      <c r="L7" s="64">
        <v>30000</v>
      </c>
      <c r="M7" s="483" t="s">
        <v>97</v>
      </c>
      <c r="N7" s="483" t="s">
        <v>172</v>
      </c>
      <c r="O7" s="484" t="s">
        <v>173</v>
      </c>
    </row>
    <row r="8" spans="1:19" ht="17.649999999999999" customHeight="1">
      <c r="A8" s="485"/>
      <c r="B8" s="277">
        <v>0</v>
      </c>
      <c r="C8" s="277"/>
      <c r="D8" s="277"/>
      <c r="E8" s="84">
        <v>0</v>
      </c>
      <c r="F8" s="280">
        <f>ROUND(E8*B8,2)</f>
        <v>0</v>
      </c>
      <c r="G8" s="84">
        <v>0</v>
      </c>
      <c r="H8" s="486">
        <f>ROUND(B8*G8,2)</f>
        <v>0</v>
      </c>
      <c r="I8" s="487"/>
      <c r="J8" s="488"/>
      <c r="K8" s="489"/>
      <c r="L8" s="772">
        <v>0</v>
      </c>
      <c r="M8" s="490"/>
      <c r="N8" s="490"/>
      <c r="O8" s="491"/>
    </row>
    <row r="9" spans="1:19">
      <c r="A9" s="74"/>
      <c r="B9" s="291">
        <v>0</v>
      </c>
      <c r="C9" s="291"/>
      <c r="D9" s="291"/>
      <c r="E9" s="91">
        <v>0</v>
      </c>
      <c r="F9" s="280">
        <f t="shared" ref="F9:F16" si="0">ROUND(E9*B9,2)</f>
        <v>0</v>
      </c>
      <c r="G9" s="91">
        <v>0</v>
      </c>
      <c r="H9" s="486">
        <f t="shared" ref="H9:H16" si="1">ROUND(B9*G9,2)</f>
        <v>0</v>
      </c>
      <c r="I9" s="487"/>
      <c r="J9" s="488"/>
      <c r="K9" s="83"/>
      <c r="L9" s="772">
        <v>0</v>
      </c>
      <c r="M9" s="86"/>
      <c r="N9" s="86"/>
      <c r="O9" s="491"/>
    </row>
    <row r="10" spans="1:19">
      <c r="A10" s="74"/>
      <c r="B10" s="291">
        <v>0</v>
      </c>
      <c r="C10" s="291"/>
      <c r="D10" s="291"/>
      <c r="E10" s="91">
        <v>0</v>
      </c>
      <c r="F10" s="280">
        <f t="shared" si="0"/>
        <v>0</v>
      </c>
      <c r="G10" s="91">
        <v>0</v>
      </c>
      <c r="H10" s="486">
        <f t="shared" si="1"/>
        <v>0</v>
      </c>
      <c r="I10" s="487"/>
      <c r="J10" s="488"/>
      <c r="K10" s="83"/>
      <c r="L10" s="772">
        <v>0</v>
      </c>
      <c r="M10" s="86"/>
      <c r="N10" s="86"/>
      <c r="O10" s="491"/>
    </row>
    <row r="11" spans="1:19" ht="14.1" customHeight="1">
      <c r="A11" s="74"/>
      <c r="B11" s="291">
        <v>0</v>
      </c>
      <c r="C11" s="291"/>
      <c r="D11" s="291"/>
      <c r="E11" s="91">
        <v>0</v>
      </c>
      <c r="F11" s="280">
        <f t="shared" si="0"/>
        <v>0</v>
      </c>
      <c r="G11" s="91">
        <v>0</v>
      </c>
      <c r="H11" s="486">
        <f t="shared" si="1"/>
        <v>0</v>
      </c>
      <c r="I11" s="487"/>
      <c r="J11" s="488"/>
      <c r="K11" s="83"/>
      <c r="L11" s="772">
        <v>0</v>
      </c>
      <c r="M11" s="86"/>
      <c r="N11" s="86"/>
      <c r="O11" s="491"/>
    </row>
    <row r="12" spans="1:19">
      <c r="A12" s="74"/>
      <c r="B12" s="291">
        <v>0</v>
      </c>
      <c r="C12" s="291"/>
      <c r="D12" s="291"/>
      <c r="E12" s="91">
        <v>0</v>
      </c>
      <c r="F12" s="280">
        <f t="shared" si="0"/>
        <v>0</v>
      </c>
      <c r="G12" s="91">
        <v>0</v>
      </c>
      <c r="H12" s="486">
        <f t="shared" si="1"/>
        <v>0</v>
      </c>
      <c r="I12" s="487"/>
      <c r="J12" s="488"/>
      <c r="K12" s="83"/>
      <c r="L12" s="772">
        <v>0</v>
      </c>
      <c r="M12" s="86"/>
      <c r="N12" s="86"/>
      <c r="O12" s="491"/>
    </row>
    <row r="13" spans="1:19">
      <c r="A13" s="74"/>
      <c r="B13" s="291">
        <v>0</v>
      </c>
      <c r="C13" s="291"/>
      <c r="D13" s="291"/>
      <c r="E13" s="91">
        <v>0</v>
      </c>
      <c r="F13" s="280">
        <f t="shared" si="0"/>
        <v>0</v>
      </c>
      <c r="G13" s="91">
        <v>0</v>
      </c>
      <c r="H13" s="486">
        <f t="shared" si="1"/>
        <v>0</v>
      </c>
      <c r="I13" s="487"/>
      <c r="J13" s="488"/>
      <c r="K13" s="83"/>
      <c r="L13" s="772">
        <v>0</v>
      </c>
      <c r="M13" s="86"/>
      <c r="N13" s="86"/>
      <c r="O13" s="491"/>
    </row>
    <row r="14" spans="1:19">
      <c r="A14" s="98"/>
      <c r="B14" s="492">
        <v>0</v>
      </c>
      <c r="C14" s="492"/>
      <c r="D14" s="492"/>
      <c r="E14" s="95">
        <v>0</v>
      </c>
      <c r="F14" s="280">
        <f t="shared" si="0"/>
        <v>0</v>
      </c>
      <c r="G14" s="95">
        <v>0</v>
      </c>
      <c r="H14" s="486">
        <f t="shared" si="1"/>
        <v>0</v>
      </c>
      <c r="I14" s="487"/>
      <c r="J14" s="488"/>
      <c r="K14" s="83"/>
      <c r="L14" s="772">
        <v>0</v>
      </c>
      <c r="M14" s="86"/>
      <c r="N14" s="86"/>
      <c r="O14" s="491"/>
    </row>
    <row r="15" spans="1:19">
      <c r="A15" s="74"/>
      <c r="B15" s="291">
        <v>0</v>
      </c>
      <c r="C15" s="291"/>
      <c r="D15" s="291"/>
      <c r="E15" s="91">
        <v>0</v>
      </c>
      <c r="F15" s="280">
        <f t="shared" si="0"/>
        <v>0</v>
      </c>
      <c r="G15" s="91">
        <v>0</v>
      </c>
      <c r="H15" s="486">
        <f t="shared" si="1"/>
        <v>0</v>
      </c>
      <c r="I15" s="487"/>
      <c r="J15" s="488"/>
      <c r="K15" s="83"/>
      <c r="L15" s="772">
        <v>0</v>
      </c>
      <c r="M15" s="86"/>
      <c r="N15" s="86"/>
      <c r="O15" s="491"/>
    </row>
    <row r="16" spans="1:19">
      <c r="A16" s="98"/>
      <c r="B16" s="492">
        <v>0</v>
      </c>
      <c r="C16" s="492"/>
      <c r="D16" s="492"/>
      <c r="E16" s="95">
        <v>0</v>
      </c>
      <c r="F16" s="280">
        <f t="shared" si="0"/>
        <v>0</v>
      </c>
      <c r="G16" s="95">
        <v>0</v>
      </c>
      <c r="H16" s="486">
        <f t="shared" si="1"/>
        <v>0</v>
      </c>
      <c r="I16" s="493"/>
      <c r="J16" s="494"/>
      <c r="K16" s="495"/>
      <c r="L16" s="772">
        <v>0</v>
      </c>
      <c r="M16" s="496"/>
      <c r="N16" s="496"/>
      <c r="O16" s="497"/>
    </row>
    <row r="17" spans="1:17" ht="14.25" thickBot="1">
      <c r="A17" s="498"/>
      <c r="D17" s="469"/>
      <c r="E17" s="469"/>
      <c r="F17" s="469"/>
      <c r="G17" s="499"/>
      <c r="H17" s="434"/>
      <c r="I17" s="500"/>
      <c r="J17" s="501"/>
      <c r="K17" s="501"/>
      <c r="L17" s="500"/>
      <c r="M17" s="502"/>
      <c r="N17" s="507"/>
      <c r="O17" s="502"/>
      <c r="P17" s="502"/>
      <c r="Q17" s="502"/>
    </row>
    <row r="18" spans="1:17" ht="45.75" thickBot="1">
      <c r="A18" s="503" t="s">
        <v>174</v>
      </c>
      <c r="B18" s="126">
        <f>SUM(B8:B16)</f>
        <v>0</v>
      </c>
      <c r="C18" s="127" t="s">
        <v>105</v>
      </c>
      <c r="D18" s="126">
        <f>SUMIF(D8:D16,"Yes",B8:B16)</f>
        <v>0</v>
      </c>
      <c r="E18" s="128" t="s">
        <v>106</v>
      </c>
      <c r="F18" s="127">
        <f>SUM(F8:F16)</f>
        <v>0</v>
      </c>
      <c r="G18" s="128" t="s">
        <v>107</v>
      </c>
      <c r="H18" s="127">
        <f>SUM(H8:H16)</f>
        <v>0</v>
      </c>
      <c r="I18" s="127"/>
      <c r="J18" s="127"/>
      <c r="K18" s="127"/>
      <c r="L18" s="203">
        <f>SUM(L8:L16)</f>
        <v>0</v>
      </c>
      <c r="M18" s="502"/>
      <c r="N18" s="502"/>
    </row>
    <row r="19" spans="1:17" s="125" customFormat="1" ht="14.25" thickBot="1">
      <c r="A19" s="504"/>
      <c r="B19" s="505"/>
      <c r="C19" s="505"/>
      <c r="D19" s="505"/>
      <c r="E19" s="505"/>
      <c r="F19" s="505"/>
      <c r="G19" s="505"/>
      <c r="H19" s="505"/>
      <c r="I19" s="504"/>
      <c r="J19" s="504"/>
      <c r="K19" s="504"/>
      <c r="L19" s="504"/>
      <c r="M19" s="502"/>
      <c r="N19" s="507"/>
      <c r="O19" s="502"/>
      <c r="P19" s="502"/>
      <c r="Q19" s="502"/>
    </row>
    <row r="20" spans="1:17" s="125" customFormat="1" ht="15.75" thickBot="1">
      <c r="A20" s="504"/>
      <c r="B20" s="903" t="s">
        <v>108</v>
      </c>
      <c r="C20" s="904"/>
      <c r="D20" s="904"/>
      <c r="E20" s="904"/>
      <c r="F20" s="905"/>
      <c r="G20" s="505"/>
      <c r="H20" s="505"/>
      <c r="I20" s="504"/>
      <c r="J20" s="504"/>
      <c r="K20" s="504"/>
      <c r="L20" s="504"/>
      <c r="M20" s="502"/>
      <c r="N20" s="507"/>
      <c r="O20" s="502"/>
      <c r="P20" s="502"/>
      <c r="Q20" s="502"/>
    </row>
    <row r="21" spans="1:17" s="125" customFormat="1" ht="15.75" thickBot="1">
      <c r="A21" s="136"/>
      <c r="B21" s="508" t="s">
        <v>62</v>
      </c>
      <c r="C21" s="509" t="s">
        <v>63</v>
      </c>
      <c r="D21" s="509" t="s">
        <v>64</v>
      </c>
      <c r="E21" s="510" t="s">
        <v>65</v>
      </c>
      <c r="F21" s="511" t="s">
        <v>66</v>
      </c>
      <c r="G21" s="505"/>
      <c r="H21" s="505"/>
      <c r="I21" s="504"/>
      <c r="J21" s="504"/>
      <c r="K21" s="504"/>
      <c r="L21" s="504"/>
      <c r="M21" s="502"/>
      <c r="N21" s="507"/>
      <c r="O21" s="502"/>
      <c r="P21" s="502"/>
      <c r="Q21" s="502"/>
    </row>
    <row r="22" spans="1:17" s="125" customFormat="1" ht="15.75" thickBot="1">
      <c r="A22" s="315" t="s">
        <v>109</v>
      </c>
      <c r="B22" s="143">
        <f>SUMIF($C$8:$C$16,B21,$B$8:$B$16)</f>
        <v>0</v>
      </c>
      <c r="C22" s="144">
        <f>SUMIF($C$8:$C$16,C21,$B$8:$B$16)</f>
        <v>0</v>
      </c>
      <c r="D22" s="144">
        <f t="shared" ref="D22:F22" si="2">SUMIF($C$8:$C$16,D21,$B$8:$B$16)</f>
        <v>0</v>
      </c>
      <c r="E22" s="144">
        <f t="shared" si="2"/>
        <v>0</v>
      </c>
      <c r="F22" s="145">
        <f t="shared" si="2"/>
        <v>0</v>
      </c>
      <c r="G22" s="505"/>
      <c r="H22" s="505"/>
      <c r="I22" s="504"/>
      <c r="J22" s="504"/>
      <c r="K22" s="504"/>
      <c r="L22" s="504"/>
      <c r="M22" s="502"/>
      <c r="N22" s="507"/>
      <c r="O22" s="502"/>
      <c r="P22" s="502"/>
      <c r="Q22" s="502"/>
    </row>
    <row r="23" spans="1:17" s="125" customFormat="1">
      <c r="A23" s="504"/>
      <c r="B23" s="505"/>
      <c r="C23" s="505"/>
      <c r="D23" s="505"/>
      <c r="E23" s="505"/>
      <c r="F23" s="505"/>
      <c r="G23" s="505"/>
      <c r="H23" s="505"/>
      <c r="I23" s="504"/>
      <c r="J23" s="504"/>
      <c r="K23" s="504"/>
      <c r="L23" s="504"/>
      <c r="M23" s="502"/>
      <c r="N23" s="507"/>
      <c r="O23" s="502"/>
      <c r="P23" s="502"/>
      <c r="Q23" s="502"/>
    </row>
    <row r="24" spans="1:17" s="512" customFormat="1" ht="7.5" customHeight="1" thickBot="1">
      <c r="A24" s="51"/>
      <c r="B24" s="51"/>
      <c r="C24" s="51"/>
      <c r="D24" s="150"/>
      <c r="E24" s="150"/>
      <c r="F24" s="150"/>
      <c r="G24" s="150"/>
      <c r="H24" s="150"/>
      <c r="I24" s="150"/>
      <c r="J24" s="150"/>
      <c r="K24" s="150"/>
      <c r="L24" s="150"/>
      <c r="M24" s="150"/>
      <c r="N24" s="51"/>
      <c r="O24" s="51"/>
      <c r="P24" s="51"/>
      <c r="Q24" s="51"/>
    </row>
    <row r="25" spans="1:17">
      <c r="A25" s="944" t="s">
        <v>32</v>
      </c>
      <c r="B25" s="945"/>
      <c r="C25" s="945"/>
      <c r="D25" s="945"/>
      <c r="E25" s="945"/>
      <c r="F25" s="945"/>
      <c r="G25" s="945"/>
      <c r="H25" s="945"/>
      <c r="I25" s="945"/>
      <c r="J25" s="945"/>
      <c r="K25" s="945"/>
      <c r="L25" s="945"/>
      <c r="M25" s="945"/>
      <c r="N25" s="945"/>
      <c r="O25" s="946"/>
      <c r="P25" s="48"/>
      <c r="Q25" s="48"/>
    </row>
    <row r="26" spans="1:17" ht="87.6" customHeight="1" thickBot="1">
      <c r="A26" s="947"/>
      <c r="B26" s="948"/>
      <c r="C26" s="948"/>
      <c r="D26" s="948"/>
      <c r="E26" s="948"/>
      <c r="F26" s="948"/>
      <c r="G26" s="948"/>
      <c r="H26" s="948"/>
      <c r="I26" s="948"/>
      <c r="J26" s="948"/>
      <c r="K26" s="948"/>
      <c r="L26" s="948"/>
      <c r="M26" s="948"/>
      <c r="N26" s="948"/>
      <c r="O26" s="949"/>
      <c r="P26" s="149"/>
      <c r="Q26" s="149"/>
    </row>
    <row r="27" spans="1:17" ht="35.25" customHeight="1"/>
  </sheetData>
  <sheetProtection formatCells="0" formatColumns="0" formatRows="0" insertRows="0" deleteRows="0"/>
  <mergeCells count="5">
    <mergeCell ref="B20:F20"/>
    <mergeCell ref="K5:O5"/>
    <mergeCell ref="A2:O2"/>
    <mergeCell ref="A3:O3"/>
    <mergeCell ref="A25:O26"/>
  </mergeCells>
  <phoneticPr fontId="4" type="noConversion"/>
  <conditionalFormatting sqref="N17:Q17 N19:Q23">
    <cfRule type="expression" dxfId="138" priority="3">
      <formula>$M17="no"</formula>
    </cfRule>
    <cfRule type="expression" dxfId="137" priority="4">
      <formula>$M17="tbd"</formula>
    </cfRule>
  </conditionalFormatting>
  <conditionalFormatting sqref="M18:N18">
    <cfRule type="expression" dxfId="136" priority="47">
      <formula>#REF!="no"</formula>
    </cfRule>
    <cfRule type="expression" dxfId="135" priority="48">
      <formula>#REF!="tbd"</formula>
    </cfRule>
  </conditionalFormatting>
  <conditionalFormatting sqref="L8:L16">
    <cfRule type="expression" dxfId="134" priority="1">
      <formula>$H9="no"</formula>
    </cfRule>
    <cfRule type="expression" dxfId="133" priority="2">
      <formula>$H9="tbd"</formula>
    </cfRule>
  </conditionalFormatting>
  <dataValidations disablePrompts="1" count="4">
    <dataValidation type="list" allowBlank="1" showInputMessage="1" showErrorMessage="1" sqref="N7:N16" xr:uid="{2BA3BFBC-A38B-4302-902B-F8873B9195DF}">
      <formula1>"State,Local,Other"</formula1>
    </dataValidation>
    <dataValidation type="list" allowBlank="1" showInputMessage="1" showErrorMessage="1" sqref="C7:C16" xr:uid="{3DAD8803-5354-4687-8DF3-D7E9005CAA5D}">
      <formula1>"Year 1, Year 2, Year 3, Year 4, Year 5"</formula1>
    </dataValidation>
    <dataValidation type="list" allowBlank="1" showInputMessage="1" showErrorMessage="1" sqref="D7:D16" xr:uid="{57ADD6BF-8AD3-4054-94D1-39E9AB3DD2F2}">
      <formula1>"Yes, No"</formula1>
    </dataValidation>
    <dataValidation type="list" allowBlank="1" showInputMessage="1" showErrorMessage="1" sqref="K7:K16" xr:uid="{95690E85-4957-4B81-AC21-AEA18E17F33C}">
      <formula1>"Yes,No"</formula1>
    </dataValidation>
  </dataValidations>
  <printOptions horizontalCentered="1"/>
  <pageMargins left="0.5" right="0.5" top="0.25" bottom="0.25" header="0.5" footer="0.5"/>
  <pageSetup scale="47" fitToHeight="0" orientation="landscape" horizontalDpi="300" verticalDpi="300" r:id="rId1"/>
  <headerFooter alignWithMargins="0"/>
  <ignoredErrors>
    <ignoredError sqref="F8:F16 H8:H16" calculatedColumn="1"/>
  </ignoredErrors>
  <drawing r:id="rId2"/>
  <tableParts count="1">
    <tablePart r:id="rId3"/>
  </tableParts>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3015A356-3A64-477B-A273-D6610FA58028}">
          <x14:formula1>
            <xm:f>List!$U$1:$U$6</xm:f>
          </x14:formula1>
          <xm:sqref>P17</xm:sqref>
        </x14:dataValidation>
        <x14:dataValidation type="list" allowBlank="1" showInputMessage="1" showErrorMessage="1" xr:uid="{DDFB77A5-EC2F-42EE-A3A8-0E86AE55E685}">
          <x14:formula1>
            <xm:f>List!$S$1:$S$3</xm:f>
          </x14:formula1>
          <xm:sqref>M19:M23 M17 K18</xm:sqref>
        </x14:dataValidation>
        <x14:dataValidation type="list" allowBlank="1" showInputMessage="1" showErrorMessage="1" xr:uid="{2F649E22-FDE4-411A-ABEA-8B19069F5F52}">
          <x14:formula1>
            <xm:f>List!$V$1:$V$7</xm:f>
          </x14:formula1>
          <xm:sqref>Q17</xm:sqref>
        </x14:dataValidation>
        <x14:dataValidation type="list" allowBlank="1" showInputMessage="1" showErrorMessage="1" xr:uid="{85DE5CCF-102A-4AB2-AD43-6F8484E46BC4}">
          <x14:formula1>
            <xm:f>List!$T$1:$T$4</xm:f>
          </x14:formula1>
          <xm:sqref>O17 M7:M16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0"/>
    <pageSetUpPr fitToPage="1"/>
  </sheetPr>
  <dimension ref="A1:T31"/>
  <sheetViews>
    <sheetView showGridLines="0" zoomScale="70" zoomScaleNormal="70" workbookViewId="0">
      <selection activeCell="A3" sqref="A3"/>
    </sheetView>
  </sheetViews>
  <sheetFormatPr defaultColWidth="9.42578125" defaultRowHeight="13.5"/>
  <cols>
    <col min="1" max="3" width="30.42578125" style="51" customWidth="1"/>
    <col min="4" max="4" width="31.28515625" style="51" customWidth="1"/>
    <col min="5" max="7" width="21.42578125" style="150" customWidth="1"/>
    <col min="8" max="8" width="20.7109375" style="150" customWidth="1"/>
    <col min="9" max="9" width="33.42578125" style="150" customWidth="1"/>
    <col min="10" max="10" width="29" style="150" customWidth="1"/>
    <col min="11" max="11" width="34.28515625" style="150" customWidth="1"/>
    <col min="12" max="12" width="22.28515625" style="150" customWidth="1"/>
    <col min="13" max="13" width="24.42578125" style="150" customWidth="1"/>
    <col min="14" max="14" width="21.28515625" style="150" customWidth="1"/>
    <col min="15" max="15" width="20.42578125" style="150" customWidth="1"/>
    <col min="16" max="16" width="23.42578125" style="150" customWidth="1"/>
    <col min="17" max="17" width="27.42578125" style="150" customWidth="1"/>
    <col min="18" max="18" width="24.28515625" style="150" customWidth="1"/>
    <col min="19" max="19" width="25" style="51" customWidth="1"/>
    <col min="20" max="20" width="21.28515625" style="51" customWidth="1"/>
    <col min="21" max="16384" width="9.42578125" style="51"/>
  </cols>
  <sheetData>
    <row r="1" spans="1:20" s="147" customFormat="1" ht="12.75" customHeight="1">
      <c r="A1" s="815"/>
      <c r="B1" s="815"/>
      <c r="C1" s="815"/>
      <c r="D1" s="815"/>
      <c r="E1" s="146"/>
      <c r="F1" s="146"/>
      <c r="G1" s="146"/>
      <c r="H1" s="146"/>
      <c r="I1" s="146"/>
      <c r="J1" s="146"/>
      <c r="K1" s="146"/>
      <c r="L1" s="146"/>
      <c r="M1" s="146"/>
      <c r="N1" s="146"/>
      <c r="O1" s="146"/>
      <c r="P1" s="146"/>
      <c r="Q1" s="146"/>
      <c r="R1" s="51"/>
    </row>
    <row r="2" spans="1:20" s="148" customFormat="1" ht="18.75" customHeight="1" thickBot="1">
      <c r="A2" s="950" t="s">
        <v>175</v>
      </c>
      <c r="B2" s="950"/>
      <c r="C2" s="950"/>
      <c r="D2" s="950"/>
      <c r="E2" s="950"/>
      <c r="F2" s="950"/>
      <c r="G2" s="950"/>
      <c r="H2" s="950"/>
      <c r="I2" s="950"/>
      <c r="J2" s="950"/>
      <c r="K2" s="950"/>
      <c r="L2" s="950"/>
      <c r="M2" s="950"/>
      <c r="N2" s="950"/>
      <c r="O2" s="950"/>
      <c r="P2" s="950"/>
      <c r="Q2" s="753"/>
      <c r="R2" s="51"/>
      <c r="S2" s="753"/>
      <c r="T2" s="753"/>
    </row>
    <row r="3" spans="1:20" ht="225.95" customHeight="1" thickBot="1">
      <c r="A3" s="951" t="s">
        <v>176</v>
      </c>
      <c r="B3" s="952"/>
      <c r="C3" s="952"/>
      <c r="D3" s="952"/>
      <c r="E3" s="952"/>
      <c r="F3" s="952"/>
      <c r="G3" s="952"/>
      <c r="H3" s="952"/>
      <c r="I3" s="952"/>
      <c r="J3" s="952"/>
      <c r="K3" s="952"/>
      <c r="L3" s="952"/>
      <c r="M3" s="952"/>
      <c r="N3" s="952"/>
      <c r="O3" s="952"/>
      <c r="P3" s="953"/>
      <c r="Q3" s="51"/>
      <c r="R3" s="51"/>
    </row>
    <row r="4" spans="1:20" ht="7.5" customHeight="1" thickBot="1">
      <c r="A4" s="48"/>
      <c r="B4" s="48"/>
      <c r="C4" s="49"/>
      <c r="D4" s="49"/>
      <c r="E4" s="50"/>
      <c r="F4" s="50"/>
      <c r="G4" s="50"/>
      <c r="H4" s="50"/>
      <c r="I4" s="50"/>
      <c r="J4" s="50"/>
      <c r="K4" s="50"/>
      <c r="L4" s="50"/>
      <c r="M4" s="50"/>
      <c r="N4" s="50"/>
      <c r="O4" s="50"/>
      <c r="P4" s="50"/>
      <c r="Q4" s="50"/>
      <c r="R4" s="50"/>
      <c r="S4" s="149"/>
      <c r="T4" s="149"/>
    </row>
    <row r="5" spans="1:20" ht="21.75" customHeight="1">
      <c r="A5" s="52"/>
      <c r="B5" s="52"/>
      <c r="C5" s="52"/>
      <c r="D5" s="52"/>
      <c r="E5" s="52"/>
      <c r="F5" s="52"/>
      <c r="G5" s="52"/>
      <c r="H5" s="52"/>
      <c r="I5" s="52"/>
      <c r="J5" s="52"/>
      <c r="K5" s="52"/>
      <c r="L5" s="914" t="s">
        <v>177</v>
      </c>
      <c r="M5" s="915"/>
      <c r="N5" s="915"/>
      <c r="O5" s="915"/>
      <c r="P5" s="916"/>
      <c r="Q5" s="149"/>
      <c r="R5" s="149"/>
      <c r="S5" s="149"/>
      <c r="T5" s="149"/>
    </row>
    <row r="6" spans="1:20" s="149" customFormat="1" ht="81.400000000000006" customHeight="1" thickBot="1">
      <c r="A6" s="53" t="s">
        <v>178</v>
      </c>
      <c r="B6" s="53" t="s">
        <v>179</v>
      </c>
      <c r="C6" s="54" t="s">
        <v>180</v>
      </c>
      <c r="D6" s="55" t="s">
        <v>79</v>
      </c>
      <c r="E6" s="56" t="s">
        <v>140</v>
      </c>
      <c r="F6" s="57" t="s">
        <v>81</v>
      </c>
      <c r="G6" s="57" t="s">
        <v>181</v>
      </c>
      <c r="H6" s="57" t="s">
        <v>84</v>
      </c>
      <c r="I6" s="57" t="s">
        <v>182</v>
      </c>
      <c r="J6" s="53" t="s">
        <v>87</v>
      </c>
      <c r="K6" s="58" t="s">
        <v>144</v>
      </c>
      <c r="L6" s="59" t="s">
        <v>88</v>
      </c>
      <c r="M6" s="54" t="s">
        <v>89</v>
      </c>
      <c r="N6" s="60" t="s">
        <v>90</v>
      </c>
      <c r="O6" s="54" t="s">
        <v>91</v>
      </c>
      <c r="P6" s="59" t="s">
        <v>129</v>
      </c>
    </row>
    <row r="7" spans="1:20" ht="338.25" thickBot="1">
      <c r="A7" s="61" t="s">
        <v>183</v>
      </c>
      <c r="B7" s="62" t="s">
        <v>184</v>
      </c>
      <c r="C7" s="63">
        <v>282500</v>
      </c>
      <c r="D7" s="64" t="s">
        <v>63</v>
      </c>
      <c r="E7" s="64" t="s">
        <v>95</v>
      </c>
      <c r="F7" s="65">
        <v>0</v>
      </c>
      <c r="G7" s="66">
        <v>0</v>
      </c>
      <c r="H7" s="65">
        <v>0.1</v>
      </c>
      <c r="I7" s="66">
        <f>H7*C7</f>
        <v>28250</v>
      </c>
      <c r="J7" s="67" t="s">
        <v>185</v>
      </c>
      <c r="K7" s="68" t="s">
        <v>186</v>
      </c>
      <c r="L7" s="69" t="s">
        <v>95</v>
      </c>
      <c r="M7" s="63">
        <v>50000</v>
      </c>
      <c r="N7" s="71" t="s">
        <v>187</v>
      </c>
      <c r="O7" s="72" t="s">
        <v>172</v>
      </c>
      <c r="P7" s="73" t="s">
        <v>188</v>
      </c>
      <c r="Q7" s="51"/>
      <c r="R7" s="51"/>
    </row>
    <row r="8" spans="1:20">
      <c r="A8" s="74"/>
      <c r="B8" s="75"/>
      <c r="C8" s="76"/>
      <c r="D8" s="77"/>
      <c r="E8" s="77"/>
      <c r="F8" s="78">
        <v>0</v>
      </c>
      <c r="G8" s="79">
        <f>ROUND(Table12[[#This Row],[Subrecipient Costs]]*Table12[[#This Row],[% Allocable for the Administration of the Grant (If applicable)]],1)</f>
        <v>0</v>
      </c>
      <c r="H8" s="80">
        <v>0</v>
      </c>
      <c r="I8" s="79">
        <f>ROUND(Table12[[#This Row],[Subrecipient Costs]]*Table12[[#This Row],[% Allocable for the Evaluation of the Grant (If applicable)]],2)</f>
        <v>0</v>
      </c>
      <c r="J8" s="81"/>
      <c r="K8" s="82"/>
      <c r="L8" s="714"/>
      <c r="M8" s="772">
        <v>0</v>
      </c>
      <c r="N8" s="92"/>
      <c r="O8" s="93"/>
      <c r="P8" s="769"/>
      <c r="Q8" s="51"/>
      <c r="R8" s="51"/>
    </row>
    <row r="9" spans="1:20">
      <c r="A9" s="74"/>
      <c r="B9" s="75"/>
      <c r="C9" s="76"/>
      <c r="D9" s="77"/>
      <c r="E9" s="77"/>
      <c r="F9" s="78">
        <v>0</v>
      </c>
      <c r="G9" s="79">
        <f>ROUND(Table12[[#This Row],[Subrecipient Costs]]*Table12[[#This Row],[% Allocable for the Administration of the Grant (If applicable)]],1)</f>
        <v>0</v>
      </c>
      <c r="H9" s="80">
        <v>0</v>
      </c>
      <c r="I9" s="79">
        <f>ROUND(Table12[[#This Row],[Subrecipient Costs]]*Table12[[#This Row],[% Allocable for the Evaluation of the Grant (If applicable)]],2)</f>
        <v>0</v>
      </c>
      <c r="J9" s="81"/>
      <c r="K9" s="82"/>
      <c r="L9" s="715"/>
      <c r="M9" s="772">
        <v>0</v>
      </c>
      <c r="N9" s="92"/>
      <c r="O9" s="93"/>
      <c r="P9" s="295"/>
      <c r="Q9" s="51"/>
      <c r="R9" s="51"/>
    </row>
    <row r="10" spans="1:20">
      <c r="A10" s="74"/>
      <c r="B10" s="75"/>
      <c r="C10" s="76"/>
      <c r="D10" s="77"/>
      <c r="E10" s="77"/>
      <c r="F10" s="78">
        <v>0</v>
      </c>
      <c r="G10" s="79">
        <f>ROUND(Table12[[#This Row],[Subrecipient Costs]]*Table12[[#This Row],[% Allocable for the Administration of the Grant (If applicable)]],1)</f>
        <v>0</v>
      </c>
      <c r="H10" s="80">
        <v>0</v>
      </c>
      <c r="I10" s="79">
        <f>ROUND(Table12[[#This Row],[Subrecipient Costs]]*Table12[[#This Row],[% Allocable for the Evaluation of the Grant (If applicable)]],2)</f>
        <v>0</v>
      </c>
      <c r="J10" s="81"/>
      <c r="K10" s="82"/>
      <c r="L10" s="715"/>
      <c r="M10" s="772">
        <v>0</v>
      </c>
      <c r="N10" s="92"/>
      <c r="O10" s="93"/>
      <c r="P10" s="295"/>
      <c r="Q10" s="51"/>
      <c r="R10" s="51"/>
    </row>
    <row r="11" spans="1:20">
      <c r="A11" s="74"/>
      <c r="B11" s="75"/>
      <c r="C11" s="76"/>
      <c r="D11" s="77"/>
      <c r="E11" s="77"/>
      <c r="F11" s="78">
        <v>0</v>
      </c>
      <c r="G11" s="79">
        <f>ROUND(Table12[[#This Row],[Subrecipient Costs]]*Table12[[#This Row],[% Allocable for the Administration of the Grant (If applicable)]],1)</f>
        <v>0</v>
      </c>
      <c r="H11" s="80">
        <v>0</v>
      </c>
      <c r="I11" s="79">
        <f>ROUND(Table12[[#This Row],[Subrecipient Costs]]*Table12[[#This Row],[% Allocable for the Evaluation of the Grant (If applicable)]],2)</f>
        <v>0</v>
      </c>
      <c r="J11" s="81"/>
      <c r="K11" s="82"/>
      <c r="L11" s="715"/>
      <c r="M11" s="772">
        <v>0</v>
      </c>
      <c r="N11" s="92"/>
      <c r="O11" s="93"/>
      <c r="P11" s="295"/>
      <c r="Q11" s="51"/>
      <c r="R11" s="51"/>
    </row>
    <row r="12" spans="1:20">
      <c r="A12" s="74"/>
      <c r="B12" s="75"/>
      <c r="C12" s="76"/>
      <c r="D12" s="77"/>
      <c r="E12" s="77"/>
      <c r="F12" s="78">
        <v>0</v>
      </c>
      <c r="G12" s="79">
        <f>ROUND(Table12[[#This Row],[Subrecipient Costs]]*Table12[[#This Row],[% Allocable for the Administration of the Grant (If applicable)]],1)</f>
        <v>0</v>
      </c>
      <c r="H12" s="80">
        <v>0</v>
      </c>
      <c r="I12" s="79">
        <f>ROUND(Table12[[#This Row],[Subrecipient Costs]]*Table12[[#This Row],[% Allocable for the Evaluation of the Grant (If applicable)]],2)</f>
        <v>0</v>
      </c>
      <c r="J12" s="81"/>
      <c r="K12" s="82"/>
      <c r="L12" s="715"/>
      <c r="M12" s="772">
        <v>0</v>
      </c>
      <c r="N12" s="92"/>
      <c r="O12" s="93"/>
      <c r="P12" s="295"/>
      <c r="Q12" s="51"/>
      <c r="R12" s="51"/>
    </row>
    <row r="13" spans="1:20">
      <c r="A13" s="74"/>
      <c r="B13" s="75"/>
      <c r="C13" s="76"/>
      <c r="D13" s="77"/>
      <c r="E13" s="77"/>
      <c r="F13" s="78">
        <v>0</v>
      </c>
      <c r="G13" s="79">
        <f>ROUND(Table12[[#This Row],[Subrecipient Costs]]*Table12[[#This Row],[% Allocable for the Administration of the Grant (If applicable)]],1)</f>
        <v>0</v>
      </c>
      <c r="H13" s="80">
        <v>0</v>
      </c>
      <c r="I13" s="79">
        <f>ROUND(Table12[[#This Row],[Subrecipient Costs]]*Table12[[#This Row],[% Allocable for the Evaluation of the Grant (If applicable)]],2)</f>
        <v>0</v>
      </c>
      <c r="J13" s="81"/>
      <c r="K13" s="82"/>
      <c r="L13" s="715"/>
      <c r="M13" s="772">
        <v>0</v>
      </c>
      <c r="N13" s="92"/>
      <c r="O13" s="93"/>
      <c r="P13" s="295"/>
      <c r="Q13" s="51"/>
      <c r="R13" s="51"/>
    </row>
    <row r="14" spans="1:20">
      <c r="A14" s="74"/>
      <c r="B14" s="75"/>
      <c r="C14" s="76"/>
      <c r="D14" s="77"/>
      <c r="E14" s="77"/>
      <c r="F14" s="78">
        <v>0</v>
      </c>
      <c r="G14" s="79">
        <f>ROUND(Table12[[#This Row],[Subrecipient Costs]]*Table12[[#This Row],[% Allocable for the Administration of the Grant (If applicable)]],1)</f>
        <v>0</v>
      </c>
      <c r="H14" s="80">
        <v>0</v>
      </c>
      <c r="I14" s="79">
        <f>ROUND(Table12[[#This Row],[Subrecipient Costs]]*Table12[[#This Row],[% Allocable for the Evaluation of the Grant (If applicable)]],2)</f>
        <v>0</v>
      </c>
      <c r="J14" s="81"/>
      <c r="K14" s="82"/>
      <c r="L14" s="715"/>
      <c r="M14" s="772">
        <v>0</v>
      </c>
      <c r="N14" s="92"/>
      <c r="O14" s="93"/>
      <c r="P14" s="295"/>
      <c r="Q14" s="51"/>
      <c r="R14" s="51"/>
    </row>
    <row r="15" spans="1:20">
      <c r="A15" s="74"/>
      <c r="B15" s="75"/>
      <c r="C15" s="76"/>
      <c r="D15" s="77"/>
      <c r="E15" s="77"/>
      <c r="F15" s="78">
        <v>0</v>
      </c>
      <c r="G15" s="79">
        <f>ROUND(Table12[[#This Row],[Subrecipient Costs]]*Table12[[#This Row],[% Allocable for the Administration of the Grant (If applicable)]],1)</f>
        <v>0</v>
      </c>
      <c r="H15" s="80">
        <v>0</v>
      </c>
      <c r="I15" s="79">
        <f>ROUND(Table12[[#This Row],[Subrecipient Costs]]*Table12[[#This Row],[% Allocable for the Evaluation of the Grant (If applicable)]],2)</f>
        <v>0</v>
      </c>
      <c r="J15" s="81"/>
      <c r="K15" s="82"/>
      <c r="L15" s="715"/>
      <c r="M15" s="772">
        <v>0</v>
      </c>
      <c r="N15" s="92"/>
      <c r="O15" s="93"/>
      <c r="P15" s="295"/>
      <c r="Q15" s="51"/>
      <c r="R15" s="51"/>
    </row>
    <row r="16" spans="1:20">
      <c r="A16" s="74"/>
      <c r="B16" s="75"/>
      <c r="C16" s="76"/>
      <c r="D16" s="77"/>
      <c r="E16" s="77"/>
      <c r="F16" s="78">
        <v>0</v>
      </c>
      <c r="G16" s="79">
        <f>ROUND(Table12[[#This Row],[Subrecipient Costs]]*Table12[[#This Row],[% Allocable for the Administration of the Grant (If applicable)]],1)</f>
        <v>0</v>
      </c>
      <c r="H16" s="80">
        <v>0</v>
      </c>
      <c r="I16" s="79">
        <f>ROUND(Table12[[#This Row],[Subrecipient Costs]]*Table12[[#This Row],[% Allocable for the Evaluation of the Grant (If applicable)]],2)</f>
        <v>0</v>
      </c>
      <c r="J16" s="81"/>
      <c r="K16" s="82"/>
      <c r="L16" s="715"/>
      <c r="M16" s="772">
        <v>0</v>
      </c>
      <c r="N16" s="92"/>
      <c r="O16" s="93"/>
      <c r="P16" s="295"/>
      <c r="Q16" s="51"/>
      <c r="R16" s="51"/>
    </row>
    <row r="17" spans="1:18">
      <c r="A17" s="74"/>
      <c r="B17" s="75"/>
      <c r="C17" s="76"/>
      <c r="D17" s="77"/>
      <c r="E17" s="77"/>
      <c r="F17" s="78">
        <v>0</v>
      </c>
      <c r="G17" s="79">
        <f>ROUND(Table12[[#This Row],[Subrecipient Costs]]*Table12[[#This Row],[% Allocable for the Administration of the Grant (If applicable)]],1)</f>
        <v>0</v>
      </c>
      <c r="H17" s="80">
        <v>0</v>
      </c>
      <c r="I17" s="79">
        <f>ROUND(Table12[[#This Row],[Subrecipient Costs]]*Table12[[#This Row],[% Allocable for the Evaluation of the Grant (If applicable)]],2)</f>
        <v>0</v>
      </c>
      <c r="J17" s="81"/>
      <c r="K17" s="82"/>
      <c r="L17" s="715"/>
      <c r="M17" s="772">
        <v>0</v>
      </c>
      <c r="N17" s="92"/>
      <c r="O17" s="93"/>
      <c r="P17" s="295"/>
      <c r="Q17" s="51"/>
      <c r="R17" s="51"/>
    </row>
    <row r="18" spans="1:18">
      <c r="A18" s="74"/>
      <c r="B18" s="75"/>
      <c r="C18" s="76"/>
      <c r="D18" s="77"/>
      <c r="E18" s="77"/>
      <c r="F18" s="78">
        <v>0</v>
      </c>
      <c r="G18" s="79">
        <f>ROUND(Table12[[#This Row],[Subrecipient Costs]]*Table12[[#This Row],[% Allocable for the Administration of the Grant (If applicable)]],1)</f>
        <v>0</v>
      </c>
      <c r="H18" s="80">
        <v>0</v>
      </c>
      <c r="I18" s="79">
        <f>ROUND(Table12[[#This Row],[Subrecipient Costs]]*Table12[[#This Row],[% Allocable for the Evaluation of the Grant (If applicable)]],2)</f>
        <v>0</v>
      </c>
      <c r="J18" s="81"/>
      <c r="K18" s="82"/>
      <c r="L18" s="715"/>
      <c r="M18" s="772">
        <v>0</v>
      </c>
      <c r="N18" s="92"/>
      <c r="O18" s="93"/>
      <c r="P18" s="295"/>
      <c r="Q18" s="51"/>
      <c r="R18" s="51"/>
    </row>
    <row r="19" spans="1:18">
      <c r="A19" s="74"/>
      <c r="B19" s="75"/>
      <c r="C19" s="76"/>
      <c r="D19" s="77"/>
      <c r="E19" s="77"/>
      <c r="F19" s="78">
        <v>0</v>
      </c>
      <c r="G19" s="79">
        <f>ROUND(Table12[[#This Row],[Subrecipient Costs]]*Table12[[#This Row],[% Allocable for the Administration of the Grant (If applicable)]],1)</f>
        <v>0</v>
      </c>
      <c r="H19" s="80">
        <v>0</v>
      </c>
      <c r="I19" s="79">
        <f>ROUND(Table12[[#This Row],[Subrecipient Costs]]*Table12[[#This Row],[% Allocable for the Evaluation of the Grant (If applicable)]],2)</f>
        <v>0</v>
      </c>
      <c r="J19" s="81"/>
      <c r="K19" s="82"/>
      <c r="L19" s="715"/>
      <c r="M19" s="772">
        <v>0</v>
      </c>
      <c r="N19" s="92"/>
      <c r="O19" s="93"/>
      <c r="P19" s="295"/>
      <c r="Q19" s="51"/>
      <c r="R19" s="51"/>
    </row>
    <row r="20" spans="1:18">
      <c r="A20" s="74"/>
      <c r="B20" s="75"/>
      <c r="C20" s="76"/>
      <c r="D20" s="77"/>
      <c r="E20" s="77"/>
      <c r="F20" s="78">
        <v>0</v>
      </c>
      <c r="G20" s="79">
        <f>ROUND(Table12[[#This Row],[Subrecipient Costs]]*Table12[[#This Row],[% Allocable for the Administration of the Grant (If applicable)]],1)</f>
        <v>0</v>
      </c>
      <c r="H20" s="80">
        <v>0</v>
      </c>
      <c r="I20" s="79">
        <f>ROUND(Table12[[#This Row],[Subrecipient Costs]]*Table12[[#This Row],[% Allocable for the Evaluation of the Grant (If applicable)]],2)</f>
        <v>0</v>
      </c>
      <c r="J20" s="81"/>
      <c r="K20" s="97"/>
      <c r="L20" s="715"/>
      <c r="M20" s="772">
        <v>0</v>
      </c>
      <c r="N20" s="92"/>
      <c r="O20" s="93"/>
      <c r="P20" s="295"/>
      <c r="Q20" s="51"/>
      <c r="R20" s="51"/>
    </row>
    <row r="21" spans="1:18">
      <c r="A21" s="98"/>
      <c r="B21" s="99"/>
      <c r="C21" s="100"/>
      <c r="D21" s="77"/>
      <c r="E21" s="77"/>
      <c r="F21" s="78">
        <v>0</v>
      </c>
      <c r="G21" s="79">
        <f>ROUND(Table12[[#This Row],[Subrecipient Costs]]*Table12[[#This Row],[% Allocable for the Administration of the Grant (If applicable)]],1)</f>
        <v>0</v>
      </c>
      <c r="H21" s="80">
        <v>0</v>
      </c>
      <c r="I21" s="79">
        <f>ROUND(Table12[[#This Row],[Subrecipient Costs]]*Table12[[#This Row],[% Allocable for the Evaluation of the Grant (If applicable)]],2)</f>
        <v>0</v>
      </c>
      <c r="J21" s="102"/>
      <c r="K21" s="103"/>
      <c r="L21" s="716"/>
      <c r="M21" s="772">
        <v>0</v>
      </c>
      <c r="N21" s="104"/>
      <c r="O21" s="93"/>
      <c r="P21" s="295"/>
      <c r="Q21" s="51"/>
      <c r="R21" s="51"/>
    </row>
    <row r="22" spans="1:18" ht="14.25" thickBot="1">
      <c r="A22" s="107"/>
      <c r="B22" s="108"/>
      <c r="C22" s="109"/>
      <c r="D22" s="109"/>
      <c r="E22" s="109"/>
      <c r="F22" s="110">
        <v>0</v>
      </c>
      <c r="G22" s="789">
        <f>C22*F22</f>
        <v>0</v>
      </c>
      <c r="H22" s="111">
        <v>0</v>
      </c>
      <c r="I22" s="789">
        <f>H22*C22</f>
        <v>0</v>
      </c>
      <c r="J22" s="790"/>
      <c r="K22" s="791"/>
      <c r="L22" s="115"/>
      <c r="M22" s="800">
        <v>0</v>
      </c>
      <c r="N22" s="115"/>
      <c r="O22" s="105"/>
      <c r="P22" s="117"/>
      <c r="Q22" s="51"/>
      <c r="R22" s="51"/>
    </row>
    <row r="23" spans="1:18" ht="28.15" customHeight="1" thickBot="1">
      <c r="E23" s="118"/>
      <c r="F23" s="118"/>
      <c r="G23" s="776"/>
      <c r="H23" s="119"/>
      <c r="I23" s="120"/>
      <c r="J23" s="121"/>
      <c r="K23" s="120"/>
      <c r="L23" s="120"/>
      <c r="M23" s="120"/>
      <c r="N23" s="122"/>
      <c r="O23" s="751"/>
      <c r="P23" s="122"/>
      <c r="Q23" s="51"/>
      <c r="R23" s="51"/>
    </row>
    <row r="24" spans="1:18" ht="37.700000000000003" customHeight="1" thickBot="1">
      <c r="A24" s="906" t="s">
        <v>189</v>
      </c>
      <c r="B24" s="908"/>
      <c r="C24" s="126">
        <f>SUM(C8:C22)</f>
        <v>0</v>
      </c>
      <c r="D24" s="127" t="s">
        <v>105</v>
      </c>
      <c r="E24" s="126">
        <f>SUMIF(E8:E22,"Yes",C8:C22)</f>
        <v>0</v>
      </c>
      <c r="F24" s="128" t="s">
        <v>106</v>
      </c>
      <c r="G24" s="126">
        <f>SUM(G8:G22)</f>
        <v>0</v>
      </c>
      <c r="H24" s="128" t="s">
        <v>107</v>
      </c>
      <c r="I24" s="126">
        <f>SUM(I8:I22)</f>
        <v>0</v>
      </c>
      <c r="J24" s="126"/>
      <c r="K24" s="126"/>
      <c r="L24" s="129"/>
      <c r="M24" s="126">
        <f>SUM(M8:M22)</f>
        <v>0</v>
      </c>
      <c r="N24" s="133"/>
      <c r="O24" s="51"/>
      <c r="P24" s="51"/>
      <c r="Q24" s="135"/>
      <c r="R24" s="135"/>
    </row>
    <row r="25" spans="1:18" ht="12.75" customHeight="1" thickBot="1">
      <c r="A25" s="48"/>
      <c r="B25" s="48"/>
      <c r="C25" s="48"/>
      <c r="D25" s="48"/>
      <c r="E25" s="134"/>
      <c r="F25" s="134"/>
      <c r="G25" s="134"/>
      <c r="H25" s="134"/>
      <c r="I25" s="134"/>
      <c r="J25" s="134"/>
      <c r="K25" s="134"/>
      <c r="L25" s="134"/>
      <c r="M25" s="134"/>
      <c r="N25" s="135"/>
      <c r="O25" s="135"/>
      <c r="P25" s="135"/>
      <c r="Q25" s="135"/>
      <c r="R25" s="135"/>
    </row>
    <row r="26" spans="1:18" ht="12.75" customHeight="1" thickBot="1">
      <c r="A26" s="48"/>
      <c r="B26" s="903" t="s">
        <v>108</v>
      </c>
      <c r="C26" s="904"/>
      <c r="D26" s="904"/>
      <c r="E26" s="904"/>
      <c r="F26" s="905"/>
      <c r="G26" s="134"/>
      <c r="H26" s="134"/>
      <c r="I26" s="134"/>
      <c r="J26" s="134"/>
      <c r="K26" s="134"/>
      <c r="L26" s="134"/>
      <c r="M26" s="134"/>
      <c r="N26" s="135"/>
      <c r="O26" s="135"/>
      <c r="P26" s="135"/>
      <c r="Q26" s="135"/>
      <c r="R26" s="135"/>
    </row>
    <row r="27" spans="1:18" ht="12.75" customHeight="1" thickBot="1">
      <c r="A27" s="136"/>
      <c r="B27" s="137" t="s">
        <v>62</v>
      </c>
      <c r="C27" s="138" t="s">
        <v>63</v>
      </c>
      <c r="D27" s="138" t="s">
        <v>64</v>
      </c>
      <c r="E27" s="139" t="s">
        <v>65</v>
      </c>
      <c r="F27" s="140" t="s">
        <v>66</v>
      </c>
      <c r="G27" s="141"/>
      <c r="H27" s="134"/>
      <c r="I27" s="134"/>
      <c r="J27" s="134"/>
      <c r="K27" s="134"/>
      <c r="L27" s="134"/>
      <c r="M27" s="134"/>
      <c r="N27" s="135"/>
      <c r="O27" s="135"/>
      <c r="P27" s="135"/>
      <c r="Q27" s="135"/>
      <c r="R27" s="135"/>
    </row>
    <row r="28" spans="1:18" ht="12.75" customHeight="1" thickBot="1">
      <c r="A28" s="142" t="s">
        <v>109</v>
      </c>
      <c r="B28" s="143">
        <f>SUMIF($D$8:$D$22,B27,$C$8:$C$22)</f>
        <v>0</v>
      </c>
      <c r="C28" s="144">
        <f>SUMIF($D$8:$D$22,C27,$C$8:$C$22)</f>
        <v>0</v>
      </c>
      <c r="D28" s="144">
        <f>SUMIF($D$8:$D$22,D27,$C$8:$C$22)</f>
        <v>0</v>
      </c>
      <c r="E28" s="144">
        <f>SUMIF($D$8:$D$22,E27,$C$8:$C$22)</f>
        <v>0</v>
      </c>
      <c r="F28" s="145">
        <f>SUMIF($D$8:$D$22,F27,$C$8:$C$22)</f>
        <v>0</v>
      </c>
      <c r="G28" s="134"/>
      <c r="H28" s="134"/>
      <c r="I28" s="134"/>
      <c r="J28" s="134"/>
      <c r="K28" s="134"/>
      <c r="L28" s="134"/>
      <c r="M28" s="134"/>
      <c r="N28" s="135"/>
      <c r="O28" s="135"/>
      <c r="P28" s="135"/>
      <c r="Q28" s="135"/>
      <c r="R28" s="135"/>
    </row>
    <row r="29" spans="1:18" ht="17.25" customHeight="1" thickBot="1">
      <c r="A29" s="737"/>
      <c r="B29" s="48"/>
      <c r="C29" s="48"/>
      <c r="D29" s="48"/>
      <c r="E29" s="134"/>
      <c r="F29" s="134"/>
      <c r="G29" s="134"/>
      <c r="H29" s="134"/>
      <c r="I29" s="134"/>
      <c r="J29" s="134"/>
      <c r="K29" s="134"/>
      <c r="L29" s="134"/>
      <c r="M29" s="134"/>
      <c r="N29" s="135"/>
      <c r="O29" s="135"/>
      <c r="P29" s="135"/>
      <c r="Q29" s="48"/>
      <c r="R29" s="48"/>
    </row>
    <row r="30" spans="1:18" ht="90.6" customHeight="1">
      <c r="A30" s="944" t="s">
        <v>32</v>
      </c>
      <c r="B30" s="945"/>
      <c r="C30" s="945"/>
      <c r="D30" s="945"/>
      <c r="E30" s="945"/>
      <c r="F30" s="945"/>
      <c r="G30" s="945"/>
      <c r="H30" s="945"/>
      <c r="I30" s="945"/>
      <c r="J30" s="945"/>
      <c r="K30" s="945"/>
      <c r="L30" s="945"/>
      <c r="M30" s="945"/>
      <c r="N30" s="945"/>
      <c r="O30" s="945"/>
      <c r="P30" s="946"/>
      <c r="Q30" s="48"/>
      <c r="R30" s="48"/>
    </row>
    <row r="31" spans="1:18" ht="14.25" thickBot="1">
      <c r="A31" s="947"/>
      <c r="B31" s="948"/>
      <c r="C31" s="948"/>
      <c r="D31" s="948"/>
      <c r="E31" s="948"/>
      <c r="F31" s="948"/>
      <c r="G31" s="948"/>
      <c r="H31" s="948"/>
      <c r="I31" s="948"/>
      <c r="J31" s="948"/>
      <c r="K31" s="948"/>
      <c r="L31" s="948"/>
      <c r="M31" s="948"/>
      <c r="N31" s="948"/>
      <c r="O31" s="948"/>
      <c r="P31" s="949"/>
    </row>
  </sheetData>
  <sheetProtection formatCells="0" formatColumns="0" formatRows="0" insertRows="0" deleteRows="0"/>
  <mergeCells count="6">
    <mergeCell ref="A30:P31"/>
    <mergeCell ref="B26:F26"/>
    <mergeCell ref="A24:B24"/>
    <mergeCell ref="L5:P5"/>
    <mergeCell ref="A2:P2"/>
    <mergeCell ref="A3:P3"/>
  </mergeCells>
  <phoneticPr fontId="4" type="noConversion"/>
  <conditionalFormatting sqref="O23:P23">
    <cfRule type="expression" dxfId="114" priority="7">
      <formula>$N23="no"</formula>
    </cfRule>
    <cfRule type="expression" dxfId="113" priority="11">
      <formula>$N23="tbd"</formula>
    </cfRule>
  </conditionalFormatting>
  <conditionalFormatting sqref="P8:P22">
    <cfRule type="expression" dxfId="112" priority="41">
      <formula>$L8="no"</formula>
    </cfRule>
    <cfRule type="expression" dxfId="111" priority="42">
      <formula>$L8="tbd"</formula>
    </cfRule>
  </conditionalFormatting>
  <conditionalFormatting sqref="M8:M21">
    <cfRule type="expression" dxfId="110" priority="5">
      <formula>$H9="no"</formula>
    </cfRule>
    <cfRule type="expression" dxfId="109" priority="6">
      <formula>$H9="tbd"</formula>
    </cfRule>
  </conditionalFormatting>
  <conditionalFormatting sqref="M22">
    <cfRule type="expression" dxfId="108" priority="55">
      <formula>#REF!="no"</formula>
    </cfRule>
    <cfRule type="expression" dxfId="107" priority="56">
      <formula>#REF!="tbd"</formula>
    </cfRule>
  </conditionalFormatting>
  <conditionalFormatting sqref="N8:N22">
    <cfRule type="expression" dxfId="106" priority="3">
      <formula>$J8="no"</formula>
    </cfRule>
    <cfRule type="expression" dxfId="105" priority="4">
      <formula>$J8="tbd"</formula>
    </cfRule>
  </conditionalFormatting>
  <conditionalFormatting sqref="O8:O22">
    <cfRule type="expression" dxfId="104" priority="1">
      <formula>$J8="no"</formula>
    </cfRule>
    <cfRule type="expression" dxfId="103" priority="2">
      <formula>$J8="tbd"</formula>
    </cfRule>
  </conditionalFormatting>
  <dataValidations disablePrompts="1" count="4">
    <dataValidation type="list" allowBlank="1" showInputMessage="1" showErrorMessage="1" sqref="O7:O22" xr:uid="{9A5F01AF-6D4A-4382-88E5-5BA3D7BADE5D}">
      <formula1>"State,Local,Other"</formula1>
    </dataValidation>
    <dataValidation type="list" allowBlank="1" showInputMessage="1" showErrorMessage="1" sqref="D7:D22" xr:uid="{C3635595-4446-41B4-833B-D12C3D6D617D}">
      <formula1>"Year 1, Year 2, Year 3, Year 4, Year 5"</formula1>
    </dataValidation>
    <dataValidation type="list" allowBlank="1" showInputMessage="1" showErrorMessage="1" sqref="E7:E22" xr:uid="{0E28C256-5950-4D7F-83F1-138B481E968F}">
      <formula1>"Yes, No"</formula1>
    </dataValidation>
    <dataValidation type="list" allowBlank="1" showInputMessage="1" showErrorMessage="1" sqref="L7:L22" xr:uid="{03D044B7-551B-4309-A02D-9F72A2D69D6E}">
      <formula1>"Yes,No"</formula1>
    </dataValidation>
  </dataValidations>
  <printOptions horizontalCentered="1"/>
  <pageMargins left="0.5" right="0.5" top="0.25" bottom="0.25" header="0.5" footer="0.5"/>
  <pageSetup scale="41" fitToHeight="0" orientation="landscape" horizontalDpi="300" verticalDpi="300" r:id="rId1"/>
  <headerFooter alignWithMargins="0"/>
  <ignoredErrors>
    <ignoredError sqref="C24" formulaRange="1"/>
  </ignoredErrors>
  <drawing r:id="rId2"/>
  <tableParts count="1">
    <tablePart r:id="rId3"/>
  </tablePart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9C53F015-4450-493F-9ED0-923EC38F49FE}">
          <x14:formula1>
            <xm:f>List!$S$1:$S$3</xm:f>
          </x14:formula1>
          <xm:sqref>N23</xm:sqref>
        </x14:dataValidation>
        <x14:dataValidation type="list" allowBlank="1" showInputMessage="1" showErrorMessage="1" xr:uid="{EC33794B-446B-4474-B3EC-0F8E707A747C}">
          <x14:formula1>
            <xm:f>List!$T$1:$T$4</xm:f>
          </x14:formula1>
          <xm:sqref>N7:N22 P23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theme="0"/>
    <pageSetUpPr fitToPage="1"/>
  </sheetPr>
  <dimension ref="A1:S29"/>
  <sheetViews>
    <sheetView showGridLines="0" topLeftCell="A3" zoomScale="74" zoomScaleNormal="74" workbookViewId="0">
      <selection activeCell="J7" sqref="J7"/>
    </sheetView>
  </sheetViews>
  <sheetFormatPr defaultColWidth="9.42578125" defaultRowHeight="13.5"/>
  <cols>
    <col min="1" max="1" width="30.42578125" style="51" customWidth="1"/>
    <col min="2" max="4" width="20.42578125" style="51" customWidth="1"/>
    <col min="5" max="6" width="30.42578125" style="541" customWidth="1"/>
    <col min="7" max="7" width="26.28515625" style="541" customWidth="1"/>
    <col min="8" max="8" width="31.28515625" style="544" customWidth="1"/>
    <col min="9" max="9" width="35.28515625" style="51" customWidth="1"/>
    <col min="10" max="10" width="33.7109375" style="51" customWidth="1"/>
    <col min="11" max="11" width="23.5703125" style="51" customWidth="1"/>
    <col min="12" max="12" width="33.7109375" style="51" customWidth="1"/>
    <col min="13" max="13" width="17.28515625" style="51" customWidth="1"/>
    <col min="14" max="14" width="16.7109375" style="51" customWidth="1"/>
    <col min="15" max="15" width="19" style="51" customWidth="1"/>
    <col min="16" max="16" width="21.28515625" style="51" customWidth="1"/>
    <col min="17" max="17" width="29.7109375" style="51" customWidth="1"/>
    <col min="18" max="18" width="18.7109375" style="51" customWidth="1"/>
    <col min="19" max="19" width="23.28515625" style="51" customWidth="1"/>
    <col min="20" max="16384" width="9.42578125" style="51"/>
  </cols>
  <sheetData>
    <row r="1" spans="1:19" s="147" customFormat="1" ht="12.75" customHeight="1">
      <c r="A1" s="954" t="s">
        <v>20</v>
      </c>
      <c r="B1" s="955"/>
      <c r="C1" s="955"/>
      <c r="D1" s="955"/>
      <c r="E1" s="955"/>
      <c r="F1" s="955"/>
      <c r="G1" s="955"/>
      <c r="H1" s="955"/>
      <c r="I1" s="955"/>
      <c r="J1" s="955"/>
      <c r="K1" s="955"/>
      <c r="L1" s="955"/>
      <c r="M1" s="955"/>
      <c r="N1" s="955"/>
      <c r="O1" s="955"/>
      <c r="P1" s="761"/>
      <c r="Q1" s="761"/>
      <c r="R1" s="761"/>
      <c r="S1" s="51"/>
    </row>
    <row r="2" spans="1:19" s="148" customFormat="1" ht="18.75" customHeight="1" thickBot="1">
      <c r="A2" s="956"/>
      <c r="B2" s="909"/>
      <c r="C2" s="909"/>
      <c r="D2" s="909"/>
      <c r="E2" s="909"/>
      <c r="F2" s="909"/>
      <c r="G2" s="909"/>
      <c r="H2" s="909"/>
      <c r="I2" s="909"/>
      <c r="J2" s="909"/>
      <c r="K2" s="909"/>
      <c r="L2" s="909"/>
      <c r="M2" s="909"/>
      <c r="N2" s="909"/>
      <c r="O2" s="909"/>
      <c r="P2" s="744"/>
      <c r="Q2" s="744"/>
      <c r="R2" s="51"/>
      <c r="S2" s="51"/>
    </row>
    <row r="3" spans="1:19" ht="201.6" customHeight="1" thickBot="1">
      <c r="A3" s="957" t="s">
        <v>190</v>
      </c>
      <c r="B3" s="958"/>
      <c r="C3" s="958"/>
      <c r="D3" s="958"/>
      <c r="E3" s="958"/>
      <c r="F3" s="958"/>
      <c r="G3" s="958"/>
      <c r="H3" s="958"/>
      <c r="I3" s="958"/>
      <c r="J3" s="958"/>
      <c r="K3" s="958"/>
      <c r="L3" s="958"/>
      <c r="M3" s="958"/>
      <c r="N3" s="958"/>
      <c r="O3" s="959"/>
      <c r="P3" s="770"/>
      <c r="Q3" s="770"/>
    </row>
    <row r="4" spans="1:19" ht="15.6" customHeight="1" thickBot="1">
      <c r="A4" s="513"/>
      <c r="B4" s="513"/>
      <c r="C4" s="513"/>
      <c r="D4" s="513"/>
      <c r="E4" s="513"/>
      <c r="F4" s="513"/>
      <c r="G4" s="513"/>
      <c r="H4" s="513"/>
      <c r="I4" s="513"/>
      <c r="J4" s="513"/>
      <c r="K4" s="513"/>
      <c r="L4" s="513"/>
      <c r="M4" s="513"/>
      <c r="N4" s="513"/>
      <c r="O4" s="513"/>
      <c r="P4" s="513"/>
      <c r="Q4" s="513"/>
      <c r="R4" s="513"/>
      <c r="S4" s="273"/>
    </row>
    <row r="5" spans="1:19" ht="14.85" customHeight="1">
      <c r="A5" s="48"/>
      <c r="B5" s="432"/>
      <c r="C5" s="432"/>
      <c r="D5" s="432"/>
      <c r="E5" s="514"/>
      <c r="F5" s="514"/>
      <c r="G5" s="514"/>
      <c r="H5" s="515"/>
      <c r="I5" s="48"/>
      <c r="J5" s="48"/>
      <c r="K5" s="914" t="s">
        <v>191</v>
      </c>
      <c r="L5" s="915"/>
      <c r="M5" s="915"/>
      <c r="N5" s="915"/>
      <c r="O5" s="915"/>
      <c r="P5" s="520"/>
      <c r="Q5" s="273"/>
      <c r="R5" s="273"/>
      <c r="S5" s="273"/>
    </row>
    <row r="6" spans="1:19" s="273" customFormat="1" ht="121.15" customHeight="1" thickBot="1">
      <c r="A6" s="237" t="s">
        <v>192</v>
      </c>
      <c r="B6" s="54" t="s">
        <v>193</v>
      </c>
      <c r="C6" s="55" t="s">
        <v>79</v>
      </c>
      <c r="D6" s="56" t="s">
        <v>140</v>
      </c>
      <c r="E6" s="516" t="s">
        <v>81</v>
      </c>
      <c r="F6" s="57" t="s">
        <v>194</v>
      </c>
      <c r="G6" s="517" t="s">
        <v>84</v>
      </c>
      <c r="H6" s="518" t="s">
        <v>195</v>
      </c>
      <c r="I6" s="519" t="s">
        <v>144</v>
      </c>
      <c r="J6" s="519" t="s">
        <v>87</v>
      </c>
      <c r="K6" s="757" t="s">
        <v>88</v>
      </c>
      <c r="L6" s="332" t="s">
        <v>89</v>
      </c>
      <c r="M6" s="332" t="s">
        <v>90</v>
      </c>
      <c r="N6" s="333" t="s">
        <v>91</v>
      </c>
      <c r="O6" s="402" t="s">
        <v>129</v>
      </c>
      <c r="P6" s="520"/>
    </row>
    <row r="7" spans="1:19" ht="176.25" thickBot="1">
      <c r="A7" s="521" t="s">
        <v>196</v>
      </c>
      <c r="B7" s="522">
        <v>100000</v>
      </c>
      <c r="C7" s="522" t="s">
        <v>62</v>
      </c>
      <c r="D7" s="522" t="s">
        <v>102</v>
      </c>
      <c r="E7" s="523">
        <v>0</v>
      </c>
      <c r="F7" s="524">
        <f>B7*E7</f>
        <v>0</v>
      </c>
      <c r="G7" s="525">
        <v>0</v>
      </c>
      <c r="H7" s="526">
        <f>B7*F7</f>
        <v>0</v>
      </c>
      <c r="I7" s="527" t="s">
        <v>197</v>
      </c>
      <c r="J7" s="730" t="s">
        <v>198</v>
      </c>
      <c r="K7" s="729" t="s">
        <v>95</v>
      </c>
      <c r="L7" s="66">
        <v>20000</v>
      </c>
      <c r="M7" s="66" t="s">
        <v>187</v>
      </c>
      <c r="N7" s="545" t="s">
        <v>172</v>
      </c>
      <c r="O7" s="760" t="s">
        <v>199</v>
      </c>
    </row>
    <row r="8" spans="1:19">
      <c r="A8" s="485"/>
      <c r="B8" s="77">
        <v>0</v>
      </c>
      <c r="C8" s="77"/>
      <c r="D8" s="77"/>
      <c r="E8" s="363">
        <v>0</v>
      </c>
      <c r="F8" s="529">
        <f>ROUND(B8*E8,2)</f>
        <v>0</v>
      </c>
      <c r="G8" s="84">
        <v>0</v>
      </c>
      <c r="H8" s="280">
        <f t="shared" ref="H8:H20" si="0">ROUND(B8*G8,2)</f>
        <v>0</v>
      </c>
      <c r="I8" s="530"/>
      <c r="J8" s="731"/>
      <c r="K8" s="774"/>
      <c r="L8" s="772">
        <v>0</v>
      </c>
      <c r="M8" s="291"/>
      <c r="N8" s="354"/>
      <c r="O8" s="354"/>
    </row>
    <row r="9" spans="1:19">
      <c r="A9" s="74"/>
      <c r="B9" s="77">
        <v>0</v>
      </c>
      <c r="C9" s="77"/>
      <c r="D9" s="77"/>
      <c r="E9" s="531">
        <v>0</v>
      </c>
      <c r="F9" s="529">
        <f t="shared" ref="F9:F20" si="1">ROUND(B9*E9,2)</f>
        <v>0</v>
      </c>
      <c r="G9" s="91">
        <v>0</v>
      </c>
      <c r="H9" s="280">
        <f t="shared" si="0"/>
        <v>0</v>
      </c>
      <c r="I9" s="530"/>
      <c r="J9" s="731"/>
      <c r="K9" s="774"/>
      <c r="L9" s="772">
        <v>0</v>
      </c>
      <c r="M9" s="291"/>
      <c r="N9" s="354"/>
      <c r="O9" s="354"/>
    </row>
    <row r="10" spans="1:19">
      <c r="A10" s="74"/>
      <c r="B10" s="77">
        <v>0</v>
      </c>
      <c r="C10" s="77"/>
      <c r="D10" s="77"/>
      <c r="E10" s="531">
        <v>0</v>
      </c>
      <c r="F10" s="529">
        <f t="shared" si="1"/>
        <v>0</v>
      </c>
      <c r="G10" s="84">
        <v>0</v>
      </c>
      <c r="H10" s="280">
        <f t="shared" si="0"/>
        <v>0</v>
      </c>
      <c r="I10" s="530"/>
      <c r="J10" s="731"/>
      <c r="K10" s="774"/>
      <c r="L10" s="772">
        <v>0</v>
      </c>
      <c r="M10" s="291"/>
      <c r="N10" s="354"/>
      <c r="O10" s="354"/>
    </row>
    <row r="11" spans="1:19">
      <c r="A11" s="74"/>
      <c r="B11" s="77">
        <v>0</v>
      </c>
      <c r="C11" s="77"/>
      <c r="D11" s="77"/>
      <c r="E11" s="531">
        <v>0</v>
      </c>
      <c r="F11" s="529">
        <f t="shared" si="1"/>
        <v>0</v>
      </c>
      <c r="G11" s="84">
        <v>0</v>
      </c>
      <c r="H11" s="280">
        <f t="shared" si="0"/>
        <v>0</v>
      </c>
      <c r="I11" s="530"/>
      <c r="J11" s="731"/>
      <c r="K11" s="774"/>
      <c r="L11" s="772">
        <v>0</v>
      </c>
      <c r="M11" s="291"/>
      <c r="N11" s="354"/>
      <c r="O11" s="354"/>
    </row>
    <row r="12" spans="1:19">
      <c r="A12" s="74"/>
      <c r="B12" s="77">
        <v>0</v>
      </c>
      <c r="C12" s="77"/>
      <c r="D12" s="77"/>
      <c r="E12" s="531">
        <v>0</v>
      </c>
      <c r="F12" s="529">
        <f t="shared" si="1"/>
        <v>0</v>
      </c>
      <c r="G12" s="532">
        <v>0</v>
      </c>
      <c r="H12" s="280">
        <f t="shared" si="0"/>
        <v>0</v>
      </c>
      <c r="I12" s="530"/>
      <c r="J12" s="731"/>
      <c r="K12" s="774"/>
      <c r="L12" s="772">
        <v>0</v>
      </c>
      <c r="M12" s="291"/>
      <c r="N12" s="354"/>
      <c r="O12" s="354"/>
    </row>
    <row r="13" spans="1:19">
      <c r="A13" s="74"/>
      <c r="B13" s="77">
        <v>0</v>
      </c>
      <c r="C13" s="77"/>
      <c r="D13" s="77"/>
      <c r="E13" s="531">
        <v>0</v>
      </c>
      <c r="F13" s="529">
        <f t="shared" si="1"/>
        <v>0</v>
      </c>
      <c r="G13" s="91">
        <v>0</v>
      </c>
      <c r="H13" s="280">
        <f t="shared" si="0"/>
        <v>0</v>
      </c>
      <c r="I13" s="530"/>
      <c r="J13" s="731"/>
      <c r="K13" s="774"/>
      <c r="L13" s="772">
        <v>0</v>
      </c>
      <c r="M13" s="291"/>
      <c r="N13" s="354"/>
      <c r="O13" s="354"/>
    </row>
    <row r="14" spans="1:19">
      <c r="A14" s="74"/>
      <c r="B14" s="77">
        <v>0</v>
      </c>
      <c r="C14" s="77"/>
      <c r="D14" s="77"/>
      <c r="E14" s="531">
        <v>0</v>
      </c>
      <c r="F14" s="529">
        <f t="shared" si="1"/>
        <v>0</v>
      </c>
      <c r="G14" s="91">
        <v>0</v>
      </c>
      <c r="H14" s="280">
        <f t="shared" si="0"/>
        <v>0</v>
      </c>
      <c r="I14" s="530"/>
      <c r="J14" s="731"/>
      <c r="K14" s="774"/>
      <c r="L14" s="772">
        <v>0</v>
      </c>
      <c r="M14" s="291"/>
      <c r="N14" s="354"/>
      <c r="O14" s="354"/>
    </row>
    <row r="15" spans="1:19">
      <c r="A15" s="74"/>
      <c r="B15" s="77">
        <v>0</v>
      </c>
      <c r="C15" s="77"/>
      <c r="D15" s="77"/>
      <c r="E15" s="531">
        <v>0</v>
      </c>
      <c r="F15" s="529">
        <f t="shared" si="1"/>
        <v>0</v>
      </c>
      <c r="G15" s="532">
        <v>0</v>
      </c>
      <c r="H15" s="280">
        <f t="shared" si="0"/>
        <v>0</v>
      </c>
      <c r="I15" s="530"/>
      <c r="J15" s="731"/>
      <c r="K15" s="774"/>
      <c r="L15" s="772">
        <v>0</v>
      </c>
      <c r="M15" s="291"/>
      <c r="N15" s="354"/>
      <c r="O15" s="354"/>
    </row>
    <row r="16" spans="1:19">
      <c r="A16" s="74"/>
      <c r="B16" s="77">
        <v>0</v>
      </c>
      <c r="C16" s="77"/>
      <c r="D16" s="77"/>
      <c r="E16" s="531">
        <v>0</v>
      </c>
      <c r="F16" s="529">
        <f t="shared" si="1"/>
        <v>0</v>
      </c>
      <c r="G16" s="91">
        <v>0</v>
      </c>
      <c r="H16" s="280">
        <f t="shared" si="0"/>
        <v>0</v>
      </c>
      <c r="I16" s="530"/>
      <c r="J16" s="731"/>
      <c r="K16" s="774"/>
      <c r="L16" s="772">
        <v>0</v>
      </c>
      <c r="M16" s="291"/>
      <c r="N16" s="354"/>
      <c r="O16" s="354"/>
    </row>
    <row r="17" spans="1:19">
      <c r="A17" s="74"/>
      <c r="B17" s="77">
        <v>0</v>
      </c>
      <c r="C17" s="77"/>
      <c r="D17" s="77"/>
      <c r="E17" s="531">
        <v>0</v>
      </c>
      <c r="F17" s="529">
        <f t="shared" si="1"/>
        <v>0</v>
      </c>
      <c r="G17" s="84">
        <v>0</v>
      </c>
      <c r="H17" s="280">
        <f t="shared" si="0"/>
        <v>0</v>
      </c>
      <c r="I17" s="530"/>
      <c r="J17" s="731"/>
      <c r="K17" s="774"/>
      <c r="L17" s="772">
        <v>0</v>
      </c>
      <c r="M17" s="291"/>
      <c r="N17" s="354"/>
      <c r="O17" s="354"/>
    </row>
    <row r="18" spans="1:19">
      <c r="A18" s="74"/>
      <c r="B18" s="77">
        <v>0</v>
      </c>
      <c r="C18" s="77"/>
      <c r="D18" s="77"/>
      <c r="E18" s="531">
        <v>0</v>
      </c>
      <c r="F18" s="529">
        <f t="shared" si="1"/>
        <v>0</v>
      </c>
      <c r="G18" s="84">
        <v>0</v>
      </c>
      <c r="H18" s="280">
        <f t="shared" si="0"/>
        <v>0</v>
      </c>
      <c r="I18" s="530"/>
      <c r="J18" s="731"/>
      <c r="K18" s="774"/>
      <c r="L18" s="772">
        <v>0</v>
      </c>
      <c r="M18" s="291"/>
      <c r="N18" s="354"/>
      <c r="O18" s="354"/>
    </row>
    <row r="19" spans="1:19">
      <c r="A19" s="74"/>
      <c r="B19" s="77">
        <v>0</v>
      </c>
      <c r="C19" s="77"/>
      <c r="D19" s="77"/>
      <c r="E19" s="531">
        <v>0</v>
      </c>
      <c r="F19" s="529">
        <f t="shared" si="1"/>
        <v>0</v>
      </c>
      <c r="G19" s="91">
        <v>0</v>
      </c>
      <c r="H19" s="280">
        <f t="shared" si="0"/>
        <v>0</v>
      </c>
      <c r="I19" s="530"/>
      <c r="J19" s="731"/>
      <c r="K19" s="774"/>
      <c r="L19" s="772">
        <v>0</v>
      </c>
      <c r="M19" s="291"/>
      <c r="N19" s="354"/>
      <c r="O19" s="354"/>
    </row>
    <row r="20" spans="1:19" ht="14.25" thickBot="1">
      <c r="A20" s="98"/>
      <c r="B20" s="101">
        <v>0</v>
      </c>
      <c r="C20" s="101"/>
      <c r="D20" s="101"/>
      <c r="E20" s="364">
        <v>0</v>
      </c>
      <c r="F20" s="529">
        <f t="shared" si="1"/>
        <v>0</v>
      </c>
      <c r="G20" s="532">
        <v>0</v>
      </c>
      <c r="H20" s="280">
        <f t="shared" si="0"/>
        <v>0</v>
      </c>
      <c r="I20" s="533"/>
      <c r="J20" s="732"/>
      <c r="K20" s="775"/>
      <c r="L20" s="772">
        <v>0</v>
      </c>
      <c r="M20" s="492"/>
      <c r="N20" s="362"/>
      <c r="O20" s="362"/>
    </row>
    <row r="21" spans="1:19" ht="14.25" thickBot="1">
      <c r="A21" s="464"/>
      <c r="B21" s="465"/>
      <c r="C21" s="465"/>
      <c r="D21" s="465"/>
      <c r="E21" s="534"/>
      <c r="F21" s="534"/>
      <c r="G21" s="534"/>
      <c r="H21" s="535"/>
      <c r="M21" s="122"/>
      <c r="N21" s="123"/>
      <c r="O21" s="119"/>
      <c r="P21" s="755"/>
      <c r="Q21" s="119"/>
      <c r="S21" s="122"/>
    </row>
    <row r="22" spans="1:19" s="125" customFormat="1" ht="30.75" thickBot="1">
      <c r="A22" s="537" t="s">
        <v>200</v>
      </c>
      <c r="B22" s="126">
        <f>SUM(B8:B20)</f>
        <v>0</v>
      </c>
      <c r="C22" s="127" t="s">
        <v>105</v>
      </c>
      <c r="D22" s="127">
        <f>SUMIF(D8:D20, "Yes",B8:B20)</f>
        <v>0</v>
      </c>
      <c r="E22" s="128" t="s">
        <v>106</v>
      </c>
      <c r="F22" s="538">
        <f>SUM(F8:F20)</f>
        <v>0</v>
      </c>
      <c r="G22" s="718" t="s">
        <v>107</v>
      </c>
      <c r="H22" s="759">
        <f>SUM(H8:H20)</f>
        <v>0</v>
      </c>
      <c r="I22" s="758"/>
      <c r="J22" s="540"/>
      <c r="K22" s="766"/>
      <c r="L22" s="539">
        <f>SUM(L8:L20)</f>
        <v>0</v>
      </c>
      <c r="M22" s="51"/>
      <c r="N22" s="51"/>
      <c r="O22" s="51"/>
      <c r="P22" s="51"/>
      <c r="Q22" s="51"/>
    </row>
    <row r="23" spans="1:19" ht="14.25" thickBot="1">
      <c r="H23" s="535"/>
    </row>
    <row r="24" spans="1:19" ht="15.75" thickBot="1">
      <c r="B24" s="903" t="s">
        <v>108</v>
      </c>
      <c r="C24" s="904"/>
      <c r="D24" s="904"/>
      <c r="E24" s="904"/>
      <c r="F24" s="905"/>
      <c r="H24" s="535"/>
    </row>
    <row r="25" spans="1:19" ht="15.75" thickBot="1">
      <c r="A25" s="542"/>
      <c r="B25" s="508" t="s">
        <v>62</v>
      </c>
      <c r="C25" s="138" t="s">
        <v>63</v>
      </c>
      <c r="D25" s="138" t="s">
        <v>64</v>
      </c>
      <c r="E25" s="139" t="s">
        <v>65</v>
      </c>
      <c r="F25" s="314" t="s">
        <v>66</v>
      </c>
      <c r="H25" s="535"/>
    </row>
    <row r="26" spans="1:19" ht="15.75" thickBot="1">
      <c r="A26" s="543" t="s">
        <v>109</v>
      </c>
      <c r="B26" s="143">
        <f>SUMIF($C$8:$C$20,B25,$B$8:$B$20)</f>
        <v>0</v>
      </c>
      <c r="C26" s="144">
        <f t="shared" ref="C26:D26" si="2">SUMIF($C$8:$C$20,C25,$B$8:$B$20)</f>
        <v>0</v>
      </c>
      <c r="D26" s="144">
        <f t="shared" si="2"/>
        <v>0</v>
      </c>
      <c r="E26" s="144">
        <f>SUMIF($C$8:$C$20,E25,$B$8:$B$20)</f>
        <v>0</v>
      </c>
      <c r="F26" s="145">
        <f>SUMIF($C$8:$C$20,F25,$B$8:$B$20)</f>
        <v>0</v>
      </c>
      <c r="H26" s="535"/>
    </row>
    <row r="27" spans="1:19" ht="14.25" thickBot="1">
      <c r="A27" s="736"/>
      <c r="H27" s="535"/>
    </row>
    <row r="28" spans="1:19" ht="16.5" customHeight="1">
      <c r="A28" s="932" t="s">
        <v>32</v>
      </c>
      <c r="B28" s="933"/>
      <c r="C28" s="933"/>
      <c r="D28" s="933"/>
      <c r="E28" s="933"/>
      <c r="F28" s="933"/>
      <c r="G28" s="933"/>
      <c r="H28" s="933"/>
      <c r="I28" s="933"/>
      <c r="J28" s="933"/>
      <c r="K28" s="933"/>
      <c r="L28" s="933"/>
      <c r="M28" s="933"/>
      <c r="N28" s="933"/>
      <c r="O28" s="934"/>
    </row>
    <row r="29" spans="1:19" ht="33" customHeight="1" thickBot="1">
      <c r="A29" s="935"/>
      <c r="B29" s="936"/>
      <c r="C29" s="936"/>
      <c r="D29" s="936"/>
      <c r="E29" s="936"/>
      <c r="F29" s="936"/>
      <c r="G29" s="936"/>
      <c r="H29" s="936"/>
      <c r="I29" s="936"/>
      <c r="J29" s="936"/>
      <c r="K29" s="936"/>
      <c r="L29" s="936"/>
      <c r="M29" s="936"/>
      <c r="N29" s="936"/>
      <c r="O29" s="937"/>
    </row>
  </sheetData>
  <sheetProtection formatCells="0" formatColumns="0" formatRows="0" insertRows="0" deleteRows="0"/>
  <mergeCells count="5">
    <mergeCell ref="B24:F24"/>
    <mergeCell ref="K5:O5"/>
    <mergeCell ref="A1:O2"/>
    <mergeCell ref="A3:O3"/>
    <mergeCell ref="A28:O29"/>
  </mergeCells>
  <phoneticPr fontId="4" type="noConversion"/>
  <conditionalFormatting sqref="M8:O20">
    <cfRule type="expression" dxfId="83" priority="3">
      <formula>$L8="no"</formula>
    </cfRule>
    <cfRule type="expression" dxfId="82" priority="4">
      <formula>$L8="tbd"</formula>
    </cfRule>
  </conditionalFormatting>
  <conditionalFormatting sqref="N21:O21 Q21 S21">
    <cfRule type="expression" dxfId="81" priority="39">
      <formula>$N21="no"</formula>
    </cfRule>
    <cfRule type="expression" dxfId="80" priority="40">
      <formula>$N21="tbd"</formula>
    </cfRule>
  </conditionalFormatting>
  <conditionalFormatting sqref="L8:L20">
    <cfRule type="expression" dxfId="79" priority="1">
      <formula>$H9="no"</formula>
    </cfRule>
    <cfRule type="expression" dxfId="78" priority="2">
      <formula>$H9="tbd"</formula>
    </cfRule>
  </conditionalFormatting>
  <dataValidations disablePrompts="1" count="3">
    <dataValidation type="list" allowBlank="1" showInputMessage="1" showErrorMessage="1" sqref="C7:C20" xr:uid="{88BC2233-D5FE-4FED-AFEB-D5B79DD1576F}">
      <formula1>"Year 1, Year 2, Year 3, Year 4, Year 5"</formula1>
    </dataValidation>
    <dataValidation type="list" allowBlank="1" showInputMessage="1" showErrorMessage="1" sqref="D7:D20 K7:K20" xr:uid="{1CA33367-AA31-46C9-97AE-6A9FC36E82EE}">
      <formula1>"Yes, No"</formula1>
    </dataValidation>
    <dataValidation type="list" allowBlank="1" showInputMessage="1" showErrorMessage="1" sqref="N7:N20" xr:uid="{A7A58692-A8F0-41EB-9BCD-0B65B2778DDE}">
      <formula1>"State,Local,Other"</formula1>
    </dataValidation>
  </dataValidations>
  <printOptions horizontalCentered="1"/>
  <pageMargins left="0.5" right="0.5" top="0.25" bottom="0.25" header="0.5" footer="0.5"/>
  <pageSetup scale="90" fitToHeight="0" orientation="landscape" horizontalDpi="300" verticalDpi="300" r:id="rId1"/>
  <headerFooter alignWithMargins="0"/>
  <ignoredErrors>
    <ignoredError sqref="F9:F20" calculatedColumn="1"/>
  </ignoredErrors>
  <drawing r:id="rId2"/>
  <tableParts count="1">
    <tablePart r:id="rId3"/>
  </tablePart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F7A2A69C-39F4-485F-8B66-864C0894B45D}">
          <x14:formula1>
            <xm:f>List!$T$1:$T$4</xm:f>
          </x14:formula1>
          <xm:sqref>S21 M7:M20</xm:sqref>
        </x14:dataValidation>
        <x14:dataValidation type="list" allowBlank="1" showInputMessage="1" showErrorMessage="1" xr:uid="{66D5219B-8905-4E35-9181-8670567CD929}">
          <x14:formula1>
            <xm:f>List!$S$1:$S$3</xm:f>
          </x14:formula1>
          <xm:sqref>M21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Z W N U W P Z f 4 u 6 k A A A A 9 w A A A B I A H A B D b 2 5 m a W c v U G F j a 2 F n Z S 5 4 b W w g o h g A K K A U A A A A A A A A A A A A A A A A A A A A A A A A A A A A h Y + 9 D o I w G E V f h X S n f z g Y 8 l E G V 0 l M i M a 1 K R U b o R h a L O / m 4 C P 5 C m I U d X O 8 5 5 7 h 3 v v 1 B v n Y N t F F 9 8 5 0 N k M M U x R p q 7 r K 2 D p D g z / E S 5 Q L 2 E h 1 k r W O J t m 6 d H R V h o 7 e n 1 N C Q g g 4 J L j r a 8 I p Z W R f r E t 1 1 K 1 E H 9 n 8 l 2 N j n Z d W a S R g 9 x o j O G Z s g T n n C a Z A Z g q F s V + D T 4 O f 7 Q + E 1 d D 4 o d d C 2 3 h b A p k j k P c J 8 Q B Q S w M E F A A C A A g A Z W N U 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j V F g o i k e 4 D g A A A B E A A A A T A B w A R m 9 y b X V s Y X M v U 2 V j d G l v b j E u b S C i G A A o o B Q A A A A A A A A A A A A A A A A A A A A A A A A A A A A r T k 0 u y c z P U w i G 0 I b W A F B L A Q I t A B Q A A g A I A G V j V F j 2 X + L u p A A A A P c A A A A S A A A A A A A A A A A A A A A A A A A A A A B D b 2 5 m a W c v U G F j a 2 F n Z S 5 4 b W x Q S w E C L Q A U A A I A C A B l Y 1 R Y D 8 r p q 6 Q A A A D p A A A A E w A A A A A A A A A A A A A A A A D w A A A A W 0 N v b n R l b n R f V H l w Z X N d L n h t b F B L A Q I t A B Q A A g A I A G V j V F 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d M l 1 i s S U 3 Q J A K 6 1 R c D C A l A A A A A A I A A A A A A A N m A A D A A A A A E A A A A J g l V 0 E U L J 9 g G 2 I C O w v i T K k A A A A A B I A A A K A A A A A Q A A A A Q l P Q l e w G P 7 l + G 5 c L + j z i K V A A A A A M t 3 A H l p a h m z A T I 6 M b 8 r r A N v + O 0 6 m L r x c S q F W D 3 q + d K E I t D l r P f L q p 8 Y O 9 6 O 3 B V + f q q F z F U U q 0 6 / h d 7 p 1 p d r h I R j 6 d Q 1 Y l 9 D M W g Y G k 9 5 D 5 h R Q A A A D O f V 5 o t W q w + i 5 p V D P d Z p X + m n u + D A = = < / 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19a7ae7-a54a-4d2e-b6ee-2a1ff08de50d">
      <Terms xmlns="http://schemas.microsoft.com/office/infopath/2007/PartnerControls"/>
    </lcf76f155ced4ddcb4097134ff3c332f>
    <TaxCatchAll xmlns="97ed109d-7f7e-400c-861e-99b3728289d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C680B5C80F54C946B97038B983A468E3" ma:contentTypeVersion="10" ma:contentTypeDescription="Create a new document." ma:contentTypeScope="" ma:versionID="256667ea6849e28b817384d6138f6b55">
  <xsd:schema xmlns:xsd="http://www.w3.org/2001/XMLSchema" xmlns:xs="http://www.w3.org/2001/XMLSchema" xmlns:p="http://schemas.microsoft.com/office/2006/metadata/properties" xmlns:ns2="c19a7ae7-a54a-4d2e-b6ee-2a1ff08de50d" xmlns:ns3="97ed109d-7f7e-400c-861e-99b3728289dd" targetNamespace="http://schemas.microsoft.com/office/2006/metadata/properties" ma:root="true" ma:fieldsID="c4a480e2c05942675752bc1f75d6dbae" ns2:_="" ns3:_="">
    <xsd:import namespace="c19a7ae7-a54a-4d2e-b6ee-2a1ff08de50d"/>
    <xsd:import namespace="97ed109d-7f7e-400c-861e-99b3728289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9a7ae7-a54a-4d2e-b6ee-2a1ff08de5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172c634-55c1-468d-ac52-a610fc28aae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ed109d-7f7e-400c-861e-99b3728289d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bc61fd-a1d5-445b-8294-d45a94c5f32e}" ma:internalName="TaxCatchAll" ma:showField="CatchAllData" ma:web="97ed109d-7f7e-400c-861e-99b3728289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CA10B3-8908-4645-91E1-0A45C6250B89}"/>
</file>

<file path=customXml/itemProps2.xml><?xml version="1.0" encoding="utf-8"?>
<ds:datastoreItem xmlns:ds="http://schemas.openxmlformats.org/officeDocument/2006/customXml" ds:itemID="{205B4662-D5BB-430B-B175-10C3275AA5FE}"/>
</file>

<file path=customXml/itemProps3.xml><?xml version="1.0" encoding="utf-8"?>
<ds:datastoreItem xmlns:ds="http://schemas.openxmlformats.org/officeDocument/2006/customXml" ds:itemID="{7BF79670-B521-4595-9FCF-BD179EAC592C}"/>
</file>

<file path=customXml/itemProps4.xml><?xml version="1.0" encoding="utf-8"?>
<ds:datastoreItem xmlns:ds="http://schemas.openxmlformats.org/officeDocument/2006/customXml" ds:itemID="{8B85BE7A-F338-448A-A228-ADF7155AE930}"/>
</file>

<file path=docMetadata/LabelInfo.xml><?xml version="1.0" encoding="utf-8"?>
<clbl:labelList xmlns:clbl="http://schemas.microsoft.com/office/2020/mipLabelMetadata">
  <clbl:label id="{568178ef-2b90-40ee-86de-4595a529cba9}" enabled="1" method="Standard" siteId="{d6cff1bd-67dd-4ce8-945d-d07dc775672f}" removed="0"/>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2026-05-07T17:27:19Z</dcterms:created>
  <dcterms:modified xsi:type="dcterms:W3CDTF">2026-05-07T18:27:05Z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ContentBits">
    <vt:lpwstr>0</vt:lpwstr>
  </property>
  <property fmtid="{D5CDD505-2E9C-101B-9397-08002B2CF9AE}" pid="3" name="MSIP_Label_ea60d57e-af5b-4752-ac57-3e4f28ca11dc_Enabled">
    <vt:lpwstr>true</vt:lpwstr>
  </property>
  <property fmtid="{D5CDD505-2E9C-101B-9397-08002B2CF9AE}" pid="4" name="Order">
    <vt:r8>2800</vt:r8>
  </property>
  <property fmtid="{D5CDD505-2E9C-101B-9397-08002B2CF9AE}" pid="5" name="SV_QUERY_LIST_4F35BF76-6C0D-4D9B-82B2-816C12CF3733">
    <vt:lpwstr>empty_477D106A-C0D6-4607-AEBD-E2C9D60EA279</vt:lpwstr>
  </property>
  <property fmtid="{D5CDD505-2E9C-101B-9397-08002B2CF9AE}" pid="6" name="MSIP_Label_ea60d57e-af5b-4752-ac57-3e4f28ca11dc_Name">
    <vt:lpwstr>ea60d57e-af5b-4752-ac57-3e4f28ca11dc</vt:lpwstr>
  </property>
  <property fmtid="{D5CDD505-2E9C-101B-9397-08002B2CF9AE}" pid="7" name="MediaServiceImageTags">
    <vt:lpwstr/>
  </property>
  <property fmtid="{D5CDD505-2E9C-101B-9397-08002B2CF9AE}" pid="8" name="MSIP_Label_ea60d57e-af5b-4752-ac57-3e4f28ca11dc_SetDate">
    <vt:lpwstr>2023-06-22T16:14:33Z</vt:lpwstr>
  </property>
  <property fmtid="{D5CDD505-2E9C-101B-9397-08002B2CF9AE}" pid="9" name="ContentTypeId">
    <vt:lpwstr>0x010100C680B5C80F54C946B97038B983A468E3</vt:lpwstr>
  </property>
  <property fmtid="{D5CDD505-2E9C-101B-9397-08002B2CF9AE}" pid="10" name="ComplianceAssetId">
    <vt:lpwstr/>
  </property>
  <property fmtid="{D5CDD505-2E9C-101B-9397-08002B2CF9AE}" pid="11" name="_dlc_DocIdItemGuid">
    <vt:lpwstr>d0019cdb-69da-48e4-b67f-602f25d656a6</vt:lpwstr>
  </property>
  <property fmtid="{D5CDD505-2E9C-101B-9397-08002B2CF9AE}" pid="12" name="MSIP_Label_ea60d57e-af5b-4752-ac57-3e4f28ca11dc_ActionId">
    <vt:lpwstr>6d219ecc-5637-4f6c-a72d-2f347e33adea</vt:lpwstr>
  </property>
  <property fmtid="{D5CDD505-2E9C-101B-9397-08002B2CF9AE}" pid="13" name="_ExtendedDescription">
    <vt:lpwstr/>
  </property>
  <property fmtid="{D5CDD505-2E9C-101B-9397-08002B2CF9AE}" pid="14" name="TriggerFlowInfo">
    <vt:lpwstr/>
  </property>
  <property fmtid="{D5CDD505-2E9C-101B-9397-08002B2CF9AE}" pid="15" name="MSIP_Label_ea60d57e-af5b-4752-ac57-3e4f28ca11dc_SiteId">
    <vt:lpwstr>36da45f1-dd2c-4d1f-af13-5abe46b99921</vt:lpwstr>
  </property>
  <property fmtid="{D5CDD505-2E9C-101B-9397-08002B2CF9AE}" pid="16" name="MSIP_Label_ea60d57e-af5b-4752-ac57-3e4f28ca11dc_Method">
    <vt:lpwstr>Standard</vt:lpwstr>
  </property>
  <property fmtid="{D5CDD505-2E9C-101B-9397-08002B2CF9AE}" pid="17" name="SV_HIDDEN_GRID_QUERY_LIST_4F35BF76-6C0D-4D9B-82B2-816C12CF3733">
    <vt:lpwstr>empty_477D106A-C0D6-4607-AEBD-E2C9D60EA279</vt:lpwstr>
  </property>
</Properties>
</file>