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filterPrivacy="1" codeName="ThisWorkbook" defaultThemeVersion="124226"/>
  <xr:revisionPtr revIDLastSave="0" documentId="8_{087EA6BD-A490-4636-8594-B08C95F2A7D6}" xr6:coauthVersionLast="47" xr6:coauthVersionMax="47" xr10:uidLastSave="{00000000-0000-0000-0000-000000000000}"/>
  <bookViews>
    <workbookView xWindow="-110" yWindow="-110" windowWidth="19420" windowHeight="10300" tabRatio="852" firstSheet="1" activeTab="1" xr2:uid="{00000000-000D-0000-FFFF-FFFF00000000}"/>
  </bookViews>
  <sheets>
    <sheet name="Summary INTERNAL USE" sheetId="25" state="hidden" r:id="rId1"/>
    <sheet name="Instructions and Summary" sheetId="1" r:id="rId2"/>
    <sheet name="a. Personnel" sheetId="20" r:id="rId3"/>
    <sheet name="b. Travel" sheetId="4" r:id="rId4"/>
    <sheet name="c. Equipment" sheetId="5" r:id="rId5"/>
    <sheet name="d. Supplies" sheetId="6" r:id="rId6"/>
    <sheet name="e1. Contractual" sheetId="26" r:id="rId7"/>
    <sheet name="e2. Subawards" sheetId="7" r:id="rId8"/>
    <sheet name="f. Construction" sheetId="8" r:id="rId9"/>
    <sheet name="g. Other" sheetId="9" r:id="rId10"/>
    <sheet name="h. Indirect" sheetId="10" r:id="rId11"/>
    <sheet name="i. Cost Sharing-Matching" sheetId="27" r:id="rId12"/>
    <sheet name="j. Program Income" sheetId="24" r:id="rId13"/>
    <sheet name="List" sheetId="22" state="hidden" r:id="rId14"/>
  </sheets>
  <definedNames>
    <definedName name="_xlnm.Print_Area" localSheetId="2">'a. Personnel'!$A$1:$N$44</definedName>
    <definedName name="_xlnm.Print_Area" localSheetId="4">'c. Equipment'!$A$1:$J$31</definedName>
    <definedName name="_xlnm.Print_Area" localSheetId="5">'d. Supplies'!$A$1:$J$46</definedName>
    <definedName name="_xlnm.Print_Area" localSheetId="6">'e1. Contractual'!$A$1:$H$30</definedName>
    <definedName name="_xlnm.Print_Area" localSheetId="7">'e2. Subawards'!$A$1:$I$30</definedName>
    <definedName name="_xlnm.Print_Area" localSheetId="8">'f. Construction'!$A$1:$H$30</definedName>
    <definedName name="_xlnm.Print_Area" localSheetId="9">'g. Other'!$A$1:$H$25</definedName>
    <definedName name="_xlnm.Print_Area" localSheetId="10">'h. Indirect'!$A$1:$G$19</definedName>
    <definedName name="_xlnm.Print_Area" localSheetId="1">'Instructions and Summary'!$A$1:$G$46</definedName>
    <definedName name="_xlnm.Print_Titles" localSheetId="2">'a. Personnel'!$7:$7</definedName>
    <definedName name="_xlnm.Print_Titles" localSheetId="3">'b. Travel'!$6:$6</definedName>
    <definedName name="_xlnm.Print_Titles" localSheetId="4">'c. Equipment'!$6:$6</definedName>
    <definedName name="_xlnm.Print_Titles" localSheetId="5">'d. Supplies'!$6:$6</definedName>
    <definedName name="_xlnm.Print_Titles" localSheetId="6">'e1. Contractual'!#REF!</definedName>
    <definedName name="_xlnm.Print_Titles" localSheetId="7">'e2. Subawards'!$6:$6</definedName>
    <definedName name="_xlnm.Print_Titles" localSheetId="8">'f. Construction'!$6:$6</definedName>
    <definedName name="_xlnm.Print_Titles" localSheetId="9">'g. Other'!$6:$6</definedName>
    <definedName name="Text156" localSheetId="12">'j. Program Income'!#REF!</definedName>
    <definedName name="Text157" localSheetId="12">'j. Program Income'!#REF!</definedName>
    <definedName name="Text158" localSheetId="12">'j. Program Income'!#REF!</definedName>
    <definedName name="Z_5BEC5FDE_32D0_42EF_8D2A_06DCBD4F05CC_.wvu.PrintArea" localSheetId="2" hidden="1">'a. Personnel'!$A$1:$L$44</definedName>
    <definedName name="Z_5BEC5FDE_32D0_42EF_8D2A_06DCBD4F05CC_.wvu.PrintArea" localSheetId="6" hidden="1">'e1. Contractual'!$B$1:$D$29</definedName>
    <definedName name="Z_5BEC5FDE_32D0_42EF_8D2A_06DCBD4F05CC_.wvu.PrintArea" localSheetId="12" hidden="1">'j. Program Income'!$A$1:$C$6</definedName>
    <definedName name="Z_5BEC5FDE_32D0_42EF_8D2A_06DCBD4F05CC_.wvu.PrintTitles" localSheetId="2" hidden="1">'a. Personnel'!$7:$7</definedName>
    <definedName name="Z_5BEC5FDE_32D0_42EF_8D2A_06DCBD4F05CC_.wvu.PrintTitles" localSheetId="6" hidden="1">'e1. Contractual'!#REF!</definedName>
    <definedName name="Z_5BEC5FDE_32D0_42EF_8D2A_06DCBD4F05CC_.wvu.PrintTitles" localSheetId="12" hidden="1">'j. Program Income'!#REF!</definedName>
    <definedName name="Z_6588CF8C_0BB8_4786_9A46_0A2D10254132_.wvu.PrintArea" localSheetId="2" hidden="1">'a. Personnel'!$A$1:$L$44</definedName>
    <definedName name="Z_6588CF8C_0BB8_4786_9A46_0A2D10254132_.wvu.PrintArea" localSheetId="6" hidden="1">'e1. Contractual'!$B$1:$D$29</definedName>
    <definedName name="Z_6588CF8C_0BB8_4786_9A46_0A2D10254132_.wvu.PrintArea" localSheetId="12" hidden="1">'j. Program Income'!$A$1:$C$6</definedName>
    <definedName name="Z_6588CF8C_0BB8_4786_9A46_0A2D10254132_.wvu.PrintTitles" localSheetId="2" hidden="1">'a. Personnel'!$7:$7</definedName>
    <definedName name="Z_6588CF8C_0BB8_4786_9A46_0A2D10254132_.wvu.PrintTitles" localSheetId="6" hidden="1">'e1. Contractual'!#REF!</definedName>
    <definedName name="Z_6588CF8C_0BB8_4786_9A46_0A2D10254132_.wvu.PrintTitles" localSheetId="12" hidden="1">'j. Program Income'!#REF!</definedName>
    <definedName name="Z_712CE29F_EFCA_4968_A7C5_599F87319D6A_.wvu.PrintArea" localSheetId="2" hidden="1">'a. Personnel'!$A$1:$L$44</definedName>
    <definedName name="Z_712CE29F_EFCA_4968_A7C5_599F87319D6A_.wvu.PrintArea" localSheetId="6" hidden="1">'e1. Contractual'!$B$1:$D$29</definedName>
    <definedName name="Z_712CE29F_EFCA_4968_A7C5_599F87319D6A_.wvu.PrintArea" localSheetId="12" hidden="1">'j. Program Income'!$A$1:$C$6</definedName>
    <definedName name="Z_712CE29F_EFCA_4968_A7C5_599F87319D6A_.wvu.PrintTitles" localSheetId="2" hidden="1">'a. Personnel'!$7:$7</definedName>
    <definedName name="Z_712CE29F_EFCA_4968_A7C5_599F87319D6A_.wvu.PrintTitles" localSheetId="6" hidden="1">'e1. Contractual'!#REF!</definedName>
    <definedName name="Z_712CE29F_EFCA_4968_A7C5_599F87319D6A_.wvu.PrintTitles" localSheetId="12" hidden="1">'j. Program Income'!#REF!</definedName>
    <definedName name="Z_BF352FCE_C1BE_4B84_9561_6030FEF6A15F_.wvu.PrintArea" localSheetId="2" hidden="1">'a. Personnel'!$A$1:$L$44</definedName>
    <definedName name="Z_BF352FCE_C1BE_4B84_9561_6030FEF6A15F_.wvu.PrintTitles" localSheetId="2" hidden="1">'a. Personnel'!$7:$7</definedName>
    <definedName name="Z_BF352FCE_C1BE_4B84_9561_6030FEF6A15F_.wvu.PrintTitles" localSheetId="6" hidden="1">'e1. Contractual'!#REF!</definedName>
    <definedName name="Z_BF352FCE_C1BE_4B84_9561_6030FEF6A15F_.wvu.PrintTitles" localSheetId="12" hidden="1">'j. Program Income'!#REF!</definedName>
    <definedName name="Z_D5CEF8EB_A9A7_4458_BF65_8F18E34CBA87_.wvu.PrintArea" localSheetId="2" hidden="1">'a. Personnel'!$A$1:$L$44</definedName>
    <definedName name="Z_D5CEF8EB_A9A7_4458_BF65_8F18E34CBA87_.wvu.PrintArea" localSheetId="6" hidden="1">'e1. Contractual'!$B$1:$D$29</definedName>
    <definedName name="Z_D5CEF8EB_A9A7_4458_BF65_8F18E34CBA87_.wvu.PrintArea" localSheetId="12" hidden="1">'j. Program Income'!$A$1:$C$6</definedName>
    <definedName name="Z_D5CEF8EB_A9A7_4458_BF65_8F18E34CBA87_.wvu.PrintTitles" localSheetId="2" hidden="1">'a. Personnel'!$7:$7</definedName>
    <definedName name="Z_D5CEF8EB_A9A7_4458_BF65_8F18E34CBA87_.wvu.PrintTitles" localSheetId="6" hidden="1">'e1. Contractual'!#REF!</definedName>
    <definedName name="Z_D5CEF8EB_A9A7_4458_BF65_8F18E34CBA87_.wvu.PrintTitles" localSheetId="12" hidden="1">'j. Program Income'!#REF!</definedName>
    <definedName name="Z_D7FF18E2_A72D_4088_BD59_9D74A43C39A8_.wvu.PrintArea" localSheetId="2" hidden="1">'a. Personnel'!$A$1:$L$44</definedName>
    <definedName name="Z_D7FF18E2_A72D_4088_BD59_9D74A43C39A8_.wvu.PrintArea" localSheetId="6" hidden="1">'e1. Contractual'!$B$1:$D$29</definedName>
    <definedName name="Z_D7FF18E2_A72D_4088_BD59_9D74A43C39A8_.wvu.PrintArea" localSheetId="12" hidden="1">'j. Program Income'!$A$1:$C$6</definedName>
    <definedName name="Z_D7FF18E2_A72D_4088_BD59_9D74A43C39A8_.wvu.PrintTitles" localSheetId="2" hidden="1">'a. Personnel'!$7:$7</definedName>
    <definedName name="Z_D7FF18E2_A72D_4088_BD59_9D74A43C39A8_.wvu.PrintTitles" localSheetId="6" hidden="1">'e1. Contractual'!#REF!</definedName>
    <definedName name="Z_D7FF18E2_A72D_4088_BD59_9D74A43C39A8_.wvu.PrintTitles" localSheetId="12" hidden="1">'j. Program Income'!#REF!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0" l="1"/>
  <c r="B22" i="1" s="1"/>
  <c r="G17" i="10"/>
  <c r="J17" i="10"/>
  <c r="B19" i="9"/>
  <c r="D19" i="9"/>
  <c r="F19" i="9"/>
  <c r="J19" i="9"/>
  <c r="F10" i="9"/>
  <c r="B24" i="26"/>
  <c r="D24" i="26"/>
  <c r="F24" i="26"/>
  <c r="J24" i="26"/>
  <c r="F15" i="26"/>
  <c r="B24" i="8"/>
  <c r="D24" i="8"/>
  <c r="F24" i="8"/>
  <c r="J24" i="8"/>
  <c r="F14" i="8"/>
  <c r="C24" i="7"/>
  <c r="E24" i="7"/>
  <c r="G24" i="7"/>
  <c r="K24" i="7"/>
  <c r="G10" i="7"/>
  <c r="D40" i="6"/>
  <c r="F40" i="6"/>
  <c r="H40" i="6"/>
  <c r="L40" i="6"/>
  <c r="H15" i="6"/>
  <c r="D9" i="6"/>
  <c r="D24" i="5"/>
  <c r="F24" i="5"/>
  <c r="H24" i="5"/>
  <c r="L24" i="5"/>
  <c r="H12" i="5"/>
  <c r="D8" i="5"/>
  <c r="M29" i="4"/>
  <c r="O29" i="4"/>
  <c r="Q29" i="4"/>
  <c r="T29" i="4"/>
  <c r="M19" i="4"/>
  <c r="Q9" i="4"/>
  <c r="Q10" i="4"/>
  <c r="Q11" i="4"/>
  <c r="Q12" i="4"/>
  <c r="Q13" i="4"/>
  <c r="Q14" i="4"/>
  <c r="Q15" i="4"/>
  <c r="Q16" i="4"/>
  <c r="Q17" i="4"/>
  <c r="Q18" i="4"/>
  <c r="Q19" i="4"/>
  <c r="Q20" i="4"/>
  <c r="Q21" i="4"/>
  <c r="Q22" i="4"/>
  <c r="Q23" i="4"/>
  <c r="Q24" i="4"/>
  <c r="Q25" i="4"/>
  <c r="Q26" i="4"/>
  <c r="Q27" i="4"/>
  <c r="Q8" i="4"/>
  <c r="M10" i="4"/>
  <c r="K8" i="4"/>
  <c r="E38" i="20"/>
  <c r="B12" i="1" s="1"/>
  <c r="F38" i="20"/>
  <c r="H38" i="20"/>
  <c r="J38" i="20"/>
  <c r="L38" i="20"/>
  <c r="M38" i="20"/>
  <c r="P38" i="20"/>
  <c r="M12" i="20"/>
  <c r="L12" i="20"/>
  <c r="H12" i="20"/>
  <c r="F12" i="20"/>
  <c r="E12" i="20"/>
  <c r="B15" i="1"/>
  <c r="C6" i="27"/>
  <c r="D6" i="27"/>
  <c r="C7" i="27"/>
  <c r="D7" i="27"/>
  <c r="C8" i="27"/>
  <c r="D8" i="27"/>
  <c r="C9" i="27"/>
  <c r="D9" i="27"/>
  <c r="C10" i="27"/>
  <c r="D10" i="27"/>
  <c r="C11" i="27"/>
  <c r="D11" i="27"/>
  <c r="C12" i="27"/>
  <c r="D12" i="27"/>
  <c r="C13" i="27"/>
  <c r="D13" i="27"/>
  <c r="C14" i="27"/>
  <c r="D14" i="27"/>
  <c r="B14" i="27"/>
  <c r="B13" i="27"/>
  <c r="E13" i="27" s="1"/>
  <c r="B12" i="27"/>
  <c r="E12" i="27" s="1"/>
  <c r="B11" i="27"/>
  <c r="E11" i="27" s="1"/>
  <c r="B10" i="27"/>
  <c r="E10" i="27" s="1"/>
  <c r="B9" i="27"/>
  <c r="E9" i="27" s="1"/>
  <c r="B8" i="27"/>
  <c r="E8" i="27" s="1"/>
  <c r="B7" i="27"/>
  <c r="E7" i="27" s="1"/>
  <c r="B6" i="27"/>
  <c r="E6" i="27" s="1"/>
  <c r="E14" i="27" l="1"/>
  <c r="E17" i="27" s="1"/>
  <c r="B25" i="1" s="1"/>
  <c r="D15" i="27"/>
  <c r="C15" i="27"/>
  <c r="B15" i="27"/>
  <c r="K16" i="4" l="1"/>
  <c r="K9" i="4"/>
  <c r="K10" i="4"/>
  <c r="K11" i="4"/>
  <c r="K12" i="4"/>
  <c r="K13" i="4"/>
  <c r="K14" i="4"/>
  <c r="K15" i="4"/>
  <c r="K17" i="4"/>
  <c r="K18" i="4"/>
  <c r="K19" i="4"/>
  <c r="K20" i="4"/>
  <c r="K21" i="4"/>
  <c r="K22" i="4"/>
  <c r="K23" i="4"/>
  <c r="K24" i="4"/>
  <c r="K25" i="4"/>
  <c r="K26" i="4"/>
  <c r="K27" i="4"/>
  <c r="M8" i="4"/>
  <c r="B14" i="1" s="1"/>
  <c r="E10" i="20"/>
  <c r="E11" i="20"/>
  <c r="E13" i="20"/>
  <c r="E14" i="20"/>
  <c r="E15" i="20"/>
  <c r="E16" i="20"/>
  <c r="E17" i="20"/>
  <c r="E18" i="20"/>
  <c r="E19" i="20"/>
  <c r="E20" i="20"/>
  <c r="E21" i="20"/>
  <c r="E22" i="20"/>
  <c r="E23" i="20"/>
  <c r="L23" i="20" s="1"/>
  <c r="E24" i="20"/>
  <c r="L24" i="20" s="1"/>
  <c r="E25" i="20"/>
  <c r="E26" i="20"/>
  <c r="E27" i="20"/>
  <c r="E28" i="20"/>
  <c r="L28" i="20" s="1"/>
  <c r="E29" i="20"/>
  <c r="L29" i="20" s="1"/>
  <c r="E30" i="20"/>
  <c r="L30" i="20" s="1"/>
  <c r="E31" i="20"/>
  <c r="E32" i="20"/>
  <c r="L32" i="20" s="1"/>
  <c r="E33" i="20"/>
  <c r="E34" i="20"/>
  <c r="E35" i="20"/>
  <c r="E36" i="20"/>
  <c r="F11" i="9"/>
  <c r="F12" i="9"/>
  <c r="F13" i="9"/>
  <c r="F14" i="9"/>
  <c r="F15" i="8"/>
  <c r="F16" i="8"/>
  <c r="F11" i="26"/>
  <c r="F12" i="26"/>
  <c r="F13" i="26"/>
  <c r="F14" i="26"/>
  <c r="F16" i="26"/>
  <c r="D14" i="5"/>
  <c r="H14" i="5" s="1"/>
  <c r="D15" i="5"/>
  <c r="H15" i="5" s="1"/>
  <c r="D16" i="5"/>
  <c r="H16" i="5" s="1"/>
  <c r="D17" i="5"/>
  <c r="H17" i="5" s="1"/>
  <c r="D18" i="5"/>
  <c r="H18" i="5" s="1"/>
  <c r="L25" i="20" l="1"/>
  <c r="F25" i="20"/>
  <c r="L26" i="20"/>
  <c r="F26" i="20"/>
  <c r="L27" i="20"/>
  <c r="F27" i="20"/>
  <c r="L31" i="20"/>
  <c r="F31" i="20"/>
  <c r="M31" i="20" s="1"/>
  <c r="H31" i="20"/>
  <c r="M25" i="20" l="1"/>
  <c r="H25" i="20"/>
  <c r="M26" i="20"/>
  <c r="H26" i="20"/>
  <c r="M27" i="20"/>
  <c r="H27" i="20"/>
  <c r="D34" i="6"/>
  <c r="D35" i="6"/>
  <c r="H35" i="6" s="1"/>
  <c r="D36" i="6"/>
  <c r="H36" i="6" s="1"/>
  <c r="D37" i="6"/>
  <c r="H37" i="6" s="1"/>
  <c r="D38" i="6"/>
  <c r="H38" i="6" s="1"/>
  <c r="D9" i="10"/>
  <c r="D10" i="10"/>
  <c r="D11" i="10"/>
  <c r="D12" i="10"/>
  <c r="D13" i="10"/>
  <c r="D14" i="10"/>
  <c r="D15" i="10"/>
  <c r="D8" i="10"/>
  <c r="H34" i="6"/>
  <c r="D24" i="6"/>
  <c r="H24" i="6" s="1"/>
  <c r="D23" i="6"/>
  <c r="H23" i="6" s="1"/>
  <c r="D21" i="6"/>
  <c r="H21" i="6" s="1"/>
  <c r="D15" i="6"/>
  <c r="D16" i="6"/>
  <c r="H16" i="6" s="1"/>
  <c r="D17" i="6"/>
  <c r="H17" i="6" s="1"/>
  <c r="D22" i="6"/>
  <c r="H22" i="6" s="1"/>
  <c r="D25" i="6"/>
  <c r="H25" i="6" s="1"/>
  <c r="D26" i="6"/>
  <c r="H26" i="6" s="1"/>
  <c r="D27" i="6"/>
  <c r="H27" i="6" s="1"/>
  <c r="D28" i="6"/>
  <c r="H28" i="6" s="1"/>
  <c r="D29" i="6"/>
  <c r="H29" i="6" s="1"/>
  <c r="D30" i="6"/>
  <c r="H30" i="6" s="1"/>
  <c r="D31" i="6"/>
  <c r="H31" i="6" s="1"/>
  <c r="D32" i="6"/>
  <c r="H32" i="6" s="1"/>
  <c r="D20" i="6"/>
  <c r="H20" i="6" s="1"/>
  <c r="D11" i="6"/>
  <c r="H11" i="6" s="1"/>
  <c r="D12" i="6"/>
  <c r="H12" i="6" s="1"/>
  <c r="D13" i="6"/>
  <c r="H13" i="6" s="1"/>
  <c r="D14" i="6"/>
  <c r="H14" i="6" s="1"/>
  <c r="D18" i="6"/>
  <c r="H18" i="6" s="1"/>
  <c r="D19" i="6"/>
  <c r="H19" i="6" s="1"/>
  <c r="D33" i="6"/>
  <c r="H33" i="6" s="1"/>
  <c r="F24" i="20" l="1"/>
  <c r="F29" i="20"/>
  <c r="F30" i="20"/>
  <c r="M30" i="20" s="1"/>
  <c r="L21" i="20"/>
  <c r="F21" i="20"/>
  <c r="L22" i="20"/>
  <c r="F22" i="20"/>
  <c r="F23" i="20"/>
  <c r="F32" i="20"/>
  <c r="F35" i="20"/>
  <c r="L35" i="20"/>
  <c r="F33" i="20"/>
  <c r="L33" i="20"/>
  <c r="F28" i="20"/>
  <c r="M28" i="20" s="1"/>
  <c r="L34" i="20"/>
  <c r="F34" i="20"/>
  <c r="F20" i="20"/>
  <c r="L20" i="20"/>
  <c r="F18" i="20"/>
  <c r="L18" i="20"/>
  <c r="F19" i="20"/>
  <c r="L19" i="20"/>
  <c r="H30" i="20" l="1"/>
  <c r="M29" i="20"/>
  <c r="H29" i="20"/>
  <c r="M21" i="20"/>
  <c r="H21" i="20"/>
  <c r="M23" i="20"/>
  <c r="H23" i="20"/>
  <c r="M35" i="20"/>
  <c r="H35" i="20"/>
  <c r="M32" i="20"/>
  <c r="H32" i="20"/>
  <c r="M24" i="20"/>
  <c r="H24" i="20"/>
  <c r="M22" i="20"/>
  <c r="H22" i="20"/>
  <c r="M33" i="20"/>
  <c r="H33" i="20"/>
  <c r="F10" i="20"/>
  <c r="H28" i="20"/>
  <c r="M34" i="20"/>
  <c r="H34" i="20"/>
  <c r="M20" i="20"/>
  <c r="H20" i="20"/>
  <c r="M18" i="20"/>
  <c r="H18" i="20"/>
  <c r="M19" i="20"/>
  <c r="H19" i="20"/>
  <c r="F12" i="10"/>
  <c r="B28" i="26"/>
  <c r="H10" i="20" l="1"/>
  <c r="B38" i="1"/>
  <c r="D10" i="5"/>
  <c r="F14" i="10"/>
  <c r="E23" i="9"/>
  <c r="E41" i="1" s="1"/>
  <c r="C23" i="9"/>
  <c r="C41" i="1" s="1"/>
  <c r="D23" i="9"/>
  <c r="D41" i="1" s="1"/>
  <c r="B23" i="9"/>
  <c r="B41" i="1" s="1"/>
  <c r="F15" i="10"/>
  <c r="E28" i="8"/>
  <c r="E40" i="1" s="1"/>
  <c r="C28" i="8"/>
  <c r="C40" i="1" s="1"/>
  <c r="D28" i="8"/>
  <c r="D40" i="1" s="1"/>
  <c r="B28" i="8"/>
  <c r="B40" i="1" s="1"/>
  <c r="D28" i="7"/>
  <c r="D39" i="1" s="1"/>
  <c r="C28" i="7"/>
  <c r="C39" i="1" s="1"/>
  <c r="E28" i="7"/>
  <c r="E39" i="1" s="1"/>
  <c r="B28" i="7"/>
  <c r="B39" i="1" s="1"/>
  <c r="F13" i="10"/>
  <c r="C28" i="5"/>
  <c r="C36" i="1" s="1"/>
  <c r="C28" i="26"/>
  <c r="C38" i="1" s="1"/>
  <c r="D28" i="26"/>
  <c r="D38" i="1" s="1"/>
  <c r="E28" i="26"/>
  <c r="E38" i="1" s="1"/>
  <c r="C44" i="6"/>
  <c r="C37" i="1" s="1"/>
  <c r="D44" i="6"/>
  <c r="D37" i="1" s="1"/>
  <c r="E44" i="6"/>
  <c r="E37" i="1" s="1"/>
  <c r="D28" i="5"/>
  <c r="D36" i="1" s="1"/>
  <c r="E28" i="5"/>
  <c r="E36" i="1" s="1"/>
  <c r="F9" i="10" l="1"/>
  <c r="C33" i="4"/>
  <c r="C35" i="1" s="1"/>
  <c r="D33" i="4"/>
  <c r="D35" i="1" s="1"/>
  <c r="E33" i="4"/>
  <c r="E35" i="1" s="1"/>
  <c r="B33" i="4"/>
  <c r="B35" i="1" s="1"/>
  <c r="M9" i="4" l="1"/>
  <c r="M11" i="4"/>
  <c r="M12" i="4"/>
  <c r="M13" i="4"/>
  <c r="M14" i="4"/>
  <c r="M15" i="4"/>
  <c r="M16" i="4"/>
  <c r="M17" i="4"/>
  <c r="M18" i="4"/>
  <c r="M20" i="4"/>
  <c r="M21" i="4"/>
  <c r="M22" i="4"/>
  <c r="M23" i="4"/>
  <c r="M24" i="4"/>
  <c r="M25" i="4"/>
  <c r="M26" i="4"/>
  <c r="M27" i="4"/>
  <c r="D10" i="6"/>
  <c r="F9" i="9"/>
  <c r="F15" i="9"/>
  <c r="F16" i="9"/>
  <c r="F17" i="9"/>
  <c r="F8" i="9"/>
  <c r="F9" i="8"/>
  <c r="F10" i="8"/>
  <c r="F11" i="8"/>
  <c r="F12" i="8"/>
  <c r="F13" i="8"/>
  <c r="F17" i="8"/>
  <c r="F18" i="8"/>
  <c r="F19" i="8"/>
  <c r="F20" i="8"/>
  <c r="F21" i="8"/>
  <c r="F22" i="8"/>
  <c r="F8" i="8"/>
  <c r="G8" i="7"/>
  <c r="G9" i="7"/>
  <c r="G11" i="7"/>
  <c r="G12" i="7"/>
  <c r="G13" i="7"/>
  <c r="G14" i="7"/>
  <c r="G15" i="7"/>
  <c r="G16" i="7"/>
  <c r="G17" i="7"/>
  <c r="G18" i="7"/>
  <c r="G19" i="7"/>
  <c r="G20" i="7"/>
  <c r="G21" i="7"/>
  <c r="G22" i="7"/>
  <c r="F9" i="26"/>
  <c r="F10" i="26"/>
  <c r="F17" i="26"/>
  <c r="F18" i="26"/>
  <c r="F19" i="26"/>
  <c r="F20" i="26"/>
  <c r="F21" i="26"/>
  <c r="F22" i="26"/>
  <c r="F8" i="26"/>
  <c r="H9" i="6" l="1"/>
  <c r="H10" i="6"/>
  <c r="D7" i="10"/>
  <c r="G7" i="10" s="1"/>
  <c r="B17" i="1" l="1"/>
  <c r="G12" i="10"/>
  <c r="E17" i="1" s="1"/>
  <c r="G14" i="10"/>
  <c r="E19" i="1" s="1"/>
  <c r="F14" i="20" l="1"/>
  <c r="H14" i="20" s="1"/>
  <c r="L14" i="20"/>
  <c r="G13" i="10"/>
  <c r="B18" i="1" l="1"/>
  <c r="E18" i="1"/>
  <c r="M14" i="20"/>
  <c r="D18" i="1"/>
  <c r="C18" i="1" l="1"/>
  <c r="L36" i="20"/>
  <c r="F17" i="20"/>
  <c r="H17" i="20" s="1"/>
  <c r="L17" i="20"/>
  <c r="F36" i="20"/>
  <c r="H8" i="5" l="1"/>
  <c r="M17" i="20"/>
  <c r="M36" i="20"/>
  <c r="H36" i="20"/>
  <c r="D9" i="5"/>
  <c r="B28" i="5" l="1"/>
  <c r="B36" i="1" s="1"/>
  <c r="F10" i="10"/>
  <c r="B42" i="20"/>
  <c r="B34" i="1" s="1"/>
  <c r="H10" i="5"/>
  <c r="H9" i="5"/>
  <c r="D12" i="1"/>
  <c r="F13" i="20"/>
  <c r="L13" i="20"/>
  <c r="F11" i="20"/>
  <c r="L11" i="20"/>
  <c r="L10" i="20"/>
  <c r="D17" i="1"/>
  <c r="C17" i="1" s="1"/>
  <c r="B13" i="1" l="1"/>
  <c r="B11" i="1" s="1"/>
  <c r="H11" i="20"/>
  <c r="M13" i="20"/>
  <c r="D13" i="1"/>
  <c r="D11" i="1" s="1"/>
  <c r="M10" i="20"/>
  <c r="M11" i="20"/>
  <c r="D20" i="1"/>
  <c r="G15" i="10"/>
  <c r="E20" i="1" s="1"/>
  <c r="D19" i="1"/>
  <c r="C19" i="1" s="1"/>
  <c r="D29" i="25"/>
  <c r="D23" i="25"/>
  <c r="D18" i="25"/>
  <c r="C29" i="25"/>
  <c r="C23" i="25"/>
  <c r="C20" i="1" l="1"/>
  <c r="F16" i="20"/>
  <c r="H16" i="20" s="1"/>
  <c r="L16" i="20"/>
  <c r="L15" i="20"/>
  <c r="D20" i="25"/>
  <c r="C18" i="25"/>
  <c r="D14" i="1"/>
  <c r="F15" i="20"/>
  <c r="H13" i="20"/>
  <c r="D42" i="20" l="1"/>
  <c r="D34" i="1" s="1"/>
  <c r="D42" i="1"/>
  <c r="E42" i="1"/>
  <c r="E42" i="20"/>
  <c r="E34" i="1" s="1"/>
  <c r="H15" i="20"/>
  <c r="M15" i="20"/>
  <c r="M16" i="20"/>
  <c r="D19" i="25"/>
  <c r="B20" i="1"/>
  <c r="C20" i="25" s="1"/>
  <c r="B19" i="1"/>
  <c r="C19" i="25" s="1"/>
  <c r="D13" i="5"/>
  <c r="D11" i="5"/>
  <c r="D22" i="5"/>
  <c r="D21" i="5"/>
  <c r="D20" i="5"/>
  <c r="D19" i="5"/>
  <c r="H19" i="5" s="1"/>
  <c r="D12" i="5"/>
  <c r="E43" i="1" l="1"/>
  <c r="D43" i="1"/>
  <c r="F8" i="10"/>
  <c r="C42" i="1"/>
  <c r="C42" i="20"/>
  <c r="C34" i="1" s="1"/>
  <c r="H13" i="5"/>
  <c r="H22" i="5"/>
  <c r="H20" i="5"/>
  <c r="H11" i="5"/>
  <c r="H21" i="5"/>
  <c r="B25" i="25"/>
  <c r="B19" i="25"/>
  <c r="B24" i="25"/>
  <c r="B14" i="25"/>
  <c r="B20" i="25"/>
  <c r="C43" i="1" l="1"/>
  <c r="G8" i="10"/>
  <c r="E11" i="1" s="1"/>
  <c r="C12" i="25"/>
  <c r="G9" i="10"/>
  <c r="E14" i="1" s="1"/>
  <c r="C14" i="1" s="1"/>
  <c r="D15" i="1"/>
  <c r="B15" i="25"/>
  <c r="B13" i="25"/>
  <c r="B18" i="25"/>
  <c r="C11" i="1" l="1"/>
  <c r="C15" i="25"/>
  <c r="D15" i="25"/>
  <c r="D12" i="25"/>
  <c r="B12" i="25"/>
  <c r="D16" i="25" l="1"/>
  <c r="B23" i="25"/>
  <c r="B42" i="1" l="1"/>
  <c r="B43" i="1" s="1"/>
  <c r="F43" i="1" s="1"/>
  <c r="F11" i="10" l="1"/>
  <c r="B44" i="6"/>
  <c r="B37" i="1" s="1"/>
  <c r="G11" i="10" l="1"/>
  <c r="B16" i="1"/>
  <c r="B21" i="1" s="1"/>
  <c r="B23" i="1" s="1"/>
  <c r="B28" i="1" s="1"/>
  <c r="B26" i="1" s="1"/>
  <c r="G10" i="10"/>
  <c r="E15" i="1" s="1"/>
  <c r="C15" i="1" s="1"/>
  <c r="B16" i="25"/>
  <c r="B17" i="25"/>
  <c r="E16" i="1" l="1"/>
  <c r="E21" i="1" s="1"/>
  <c r="C16" i="25"/>
  <c r="B21" i="25"/>
  <c r="B27" i="25" s="1"/>
  <c r="D16" i="1" l="1"/>
  <c r="C16" i="1" s="1"/>
  <c r="C17" i="25" l="1"/>
  <c r="D21" i="1"/>
  <c r="C30" i="1" s="1"/>
  <c r="D17" i="25"/>
  <c r="D21" i="25" s="1"/>
  <c r="D27" i="25" s="1"/>
  <c r="D32" i="25" s="1"/>
  <c r="D33" i="25" s="1"/>
  <c r="B29" i="25" l="1"/>
  <c r="B32" i="25" l="1"/>
  <c r="B30" i="25" s="1"/>
</calcChain>
</file>

<file path=xl/sharedStrings.xml><?xml version="1.0" encoding="utf-8"?>
<sst xmlns="http://schemas.openxmlformats.org/spreadsheetml/2006/main" count="493" uniqueCount="241">
  <si>
    <t>Instructions and Summary</t>
  </si>
  <si>
    <t>Award Number:</t>
  </si>
  <si>
    <t>Date of Submission:</t>
  </si>
  <si>
    <t>Award Recipient:</t>
  </si>
  <si>
    <t xml:space="preserve">Form submitted by: </t>
  </si>
  <si>
    <t xml:space="preserve">Please read the instructions on each worksheet tab before starting. If you have any questions, please ask your DOC contact.                                                                                                    Do not modify this template or any cells or formulas.  </t>
  </si>
  <si>
    <r>
      <rPr>
        <b/>
        <sz val="10"/>
        <color rgb="FF000000"/>
        <rFont val="Arial"/>
        <family val="2"/>
      </rPr>
      <t>1.</t>
    </r>
    <r>
      <rPr>
        <sz val="10"/>
        <color rgb="FF000000"/>
        <rFont val="Arial"/>
        <family val="2"/>
      </rPr>
      <t xml:space="preserve"> Fill out the blank white cells in workbook tabs a. through i. with costs only for the current phase  (e.g., initial proposal or final proposal) being submitted. Also complete tab j.
</t>
    </r>
    <r>
      <rPr>
        <b/>
        <sz val="10"/>
        <color rgb="FF000000"/>
        <rFont val="Arial"/>
        <family val="2"/>
      </rPr>
      <t>2.</t>
    </r>
    <r>
      <rPr>
        <sz val="10"/>
        <color rgb="FF000000"/>
        <rFont val="Arial"/>
        <family val="2"/>
      </rPr>
      <t xml:space="preserve"> Blue colored cells contain instructions, headers, or summary calculations and should not be modified. Only blank white cells should be populated.   
</t>
    </r>
    <r>
      <rPr>
        <b/>
        <sz val="10"/>
        <color rgb="FF000000"/>
        <rFont val="Arial"/>
        <family val="2"/>
      </rPr>
      <t xml:space="preserve">3. </t>
    </r>
    <r>
      <rPr>
        <sz val="10"/>
        <color rgb="FF000000"/>
        <rFont val="Arial"/>
        <family val="2"/>
      </rPr>
      <t xml:space="preserve">Enter the project costs identified for each Category line item within each worksheet tab to auto-populate the summary tab.  
</t>
    </r>
    <r>
      <rPr>
        <b/>
        <sz val="10"/>
        <color rgb="FF000000"/>
        <rFont val="Arial"/>
        <family val="2"/>
      </rPr>
      <t>4</t>
    </r>
    <r>
      <rPr>
        <sz val="10"/>
        <color rgb="FF000000"/>
        <rFont val="Arial"/>
        <family val="2"/>
      </rPr>
      <t xml:space="preserve">. All costs incurred by the eligible entity's sub-recipients and contractors, should be entered only in section e. Contractual/Subaward. All other sections are for the costs of the eligible entity only.
</t>
    </r>
    <r>
      <rPr>
        <b/>
        <sz val="10"/>
        <color rgb="FF000000"/>
        <rFont val="Arial"/>
        <family val="2"/>
      </rPr>
      <t xml:space="preserve">5. </t>
    </r>
    <r>
      <rPr>
        <sz val="10"/>
        <color rgb="FF000000"/>
        <rFont val="Arial"/>
        <family val="2"/>
      </rPr>
      <t xml:space="preserve">Ensure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t>
    </r>
    <r>
      <rPr>
        <sz val="11"/>
        <color rgb="FF000000"/>
        <rFont val="Arial"/>
        <family val="2"/>
      </rPr>
      <t xml:space="preserve">      • </t>
    </r>
    <r>
      <rPr>
        <b/>
        <sz val="10"/>
        <color rgb="FF000000"/>
        <rFont val="Arial"/>
        <family val="2"/>
      </rPr>
      <t xml:space="preserve">Allowable </t>
    </r>
    <r>
      <rPr>
        <sz val="10"/>
        <color rgb="FF000000"/>
        <rFont val="Arial"/>
        <family val="2"/>
      </rPr>
      <t xml:space="preserve">refers to costs that may be charged to a grant in accordance with the cost principles prescribed in 2 CFR 200.400.
</t>
    </r>
    <r>
      <rPr>
        <sz val="11"/>
        <color rgb="FF000000"/>
        <rFont val="Arial"/>
        <family val="2"/>
      </rPr>
      <t xml:space="preserve">      •</t>
    </r>
    <r>
      <rPr>
        <sz val="10"/>
        <color rgb="FF000000"/>
        <rFont val="Arial"/>
        <family val="2"/>
      </rPr>
      <t xml:space="preserve"> </t>
    </r>
    <r>
      <rPr>
        <b/>
        <sz val="10"/>
        <color rgb="FF000000"/>
        <rFont val="Arial"/>
        <family val="2"/>
      </rPr>
      <t xml:space="preserve">Allocable </t>
    </r>
    <r>
      <rPr>
        <sz val="10"/>
        <color rgb="FF000000"/>
        <rFont val="Arial"/>
        <family val="2"/>
      </rPr>
      <t xml:space="preserve">refers to costs that can be directly charged to the grant award based on the benefit provided.
</t>
    </r>
    <r>
      <rPr>
        <sz val="11"/>
        <color rgb="FF000000"/>
        <rFont val="Arial"/>
        <family val="2"/>
      </rPr>
      <t xml:space="preserve">      • </t>
    </r>
    <r>
      <rPr>
        <b/>
        <sz val="10"/>
        <color rgb="FF000000"/>
        <rFont val="Arial"/>
        <family val="2"/>
      </rPr>
      <t>Reasonable</t>
    </r>
    <r>
      <rPr>
        <sz val="10"/>
        <color rgb="FF000000"/>
        <rFont val="Arial"/>
        <family val="2"/>
      </rPr>
      <t xml:space="preserve"> refers to actions a prudent business person would employ.
</t>
    </r>
    <r>
      <rPr>
        <b/>
        <sz val="10"/>
        <color rgb="FF000000"/>
        <rFont val="Arial"/>
        <family val="2"/>
      </rPr>
      <t xml:space="preserve">6. </t>
    </r>
    <r>
      <rPr>
        <sz val="10"/>
        <color rgb="FF000000"/>
        <rFont val="Arial"/>
        <family val="2"/>
      </rPr>
      <t xml:space="preserve">Add rows as needed throughout tabs a. through i. If rows are added, formulas/calculations may need to be adjusted by the preparer. Do not add rows to the Instructions and Summary tab or tab j.
</t>
    </r>
    <r>
      <rPr>
        <b/>
        <sz val="10"/>
        <color rgb="FF000000"/>
        <rFont val="Arial"/>
        <family val="2"/>
      </rPr>
      <t>7. Expenses relating to the administration of the grant:</t>
    </r>
    <r>
      <rPr>
        <sz val="10"/>
        <color rgb="FF000000"/>
        <rFont val="Arial"/>
        <family val="2"/>
      </rPr>
      <t xml:space="preserve"> An Eligible Entity may not use more than two percent of the grant amounts received under the BEAD Program for expenses relating (directly or indirectly) to administration of the grant under Section 60102(d)(2)(B) of the Infrastructure Act. Identify if any expenses relating to the administration of the grant are included  as part of the category cost and enter dollar amount. Expenses related to the administration of the grant are not in addition to the total cost category.
</t>
    </r>
    <r>
      <rPr>
        <b/>
        <sz val="10"/>
        <color rgb="FFFF0000"/>
        <rFont val="Arial"/>
        <family val="2"/>
      </rPr>
      <t xml:space="preserve">8. </t>
    </r>
    <r>
      <rPr>
        <sz val="10"/>
        <color rgb="FFFF0000"/>
        <rFont val="Arial"/>
        <family val="2"/>
      </rPr>
      <t xml:space="preserve">The totals of ALL cost categories are rounded to the nearest dollar.
</t>
    </r>
  </si>
  <si>
    <r>
      <t xml:space="preserve">SUMMARY OF BUDGET CATEGORY COSTS PROPOSED
</t>
    </r>
    <r>
      <rPr>
        <b/>
        <sz val="11"/>
        <color indexed="10"/>
        <rFont val="Arial"/>
        <family val="2"/>
      </rPr>
      <t>The values in this summary table are from entries made in subsequent tabs, only blank white cells require data entry</t>
    </r>
  </si>
  <si>
    <t>Category</t>
  </si>
  <si>
    <t>Cost</t>
  </si>
  <si>
    <t>Includes expenses relating to the administration of the grant?</t>
  </si>
  <si>
    <t>Total ($) Expenses relating to the administration of the grant</t>
  </si>
  <si>
    <r>
      <t xml:space="preserve">Comments </t>
    </r>
    <r>
      <rPr>
        <sz val="12"/>
        <color theme="0"/>
        <rFont val="Arial"/>
        <family val="2"/>
      </rPr>
      <t>(as needed)</t>
    </r>
  </si>
  <si>
    <t>a. Total Personnel</t>
  </si>
  <si>
    <t>Salary</t>
  </si>
  <si>
    <t>Fringe</t>
  </si>
  <si>
    <t>b. Travel</t>
  </si>
  <si>
    <t>c. Equipment</t>
  </si>
  <si>
    <t>d. Supplies</t>
  </si>
  <si>
    <t>e. Contractual/Subawards</t>
  </si>
  <si>
    <t>f. Construction</t>
  </si>
  <si>
    <t>g. Other Direct Costs</t>
  </si>
  <si>
    <t>Total Direct Costs</t>
  </si>
  <si>
    <t>h. Total Indirect Charges</t>
  </si>
  <si>
    <t>Federal Funds</t>
  </si>
  <si>
    <t>Non-Federal Funds</t>
  </si>
  <si>
    <t>Total Federal Costs</t>
  </si>
  <si>
    <t>i. Cost Sharing/Matching $</t>
  </si>
  <si>
    <t>i. Cost Sharing/Matching %</t>
  </si>
  <si>
    <t>Total Project Costs</t>
  </si>
  <si>
    <t>Total expenses relating to the administration of the grant ($)</t>
  </si>
  <si>
    <t>Total expenses relating to the administration of the grant (%)</t>
  </si>
  <si>
    <t>Additional Explanation (as needed):</t>
  </si>
  <si>
    <t>OMB Control No. XXXX-XXX
Expiration Date: XX/XX/XXXX</t>
  </si>
  <si>
    <t>Tribal Broadband Connectivity Program (TBCP) Use and Adoption
Consolidated Budget Form (CBF)</t>
  </si>
  <si>
    <r>
      <rPr>
        <sz val="11"/>
        <rFont val="Aptos"/>
        <family val="2"/>
      </rPr>
      <t xml:space="preserve">Per </t>
    </r>
    <r>
      <rPr>
        <sz val="11"/>
        <color rgb="FFFF0000"/>
        <rFont val="Aptos"/>
        <family val="2"/>
      </rPr>
      <t>Section IV.A.2.c of the NOFO</t>
    </r>
    <r>
      <rPr>
        <sz val="11"/>
        <rFont val="Aptos"/>
        <family val="2"/>
      </rPr>
      <t>, any Eligible Entity applying for Tribal Broadband Connectivity Program (TBCP) funds must submit the Consolidated Budget Form as part of their application. 
Applications from Eligible Entities must be received no later 11:59 p.m. ET on</t>
    </r>
    <r>
      <rPr>
        <sz val="11"/>
        <color rgb="FFFF0000"/>
        <rFont val="Aptos"/>
        <family val="2"/>
      </rPr>
      <t xml:space="preserve"> </t>
    </r>
    <r>
      <rPr>
        <sz val="11"/>
        <rFont val="Aptos"/>
        <family val="2"/>
      </rPr>
      <t>September 15, 2026</t>
    </r>
    <r>
      <rPr>
        <sz val="11"/>
        <color rgb="FFFF0000"/>
        <rFont val="Aptos"/>
        <family val="2"/>
      </rPr>
      <t>.</t>
    </r>
    <r>
      <rPr>
        <sz val="11"/>
        <rFont val="Aptos"/>
        <family val="2"/>
      </rPr>
      <t xml:space="preserve">
</t>
    </r>
    <r>
      <rPr>
        <b/>
        <sz val="11"/>
        <rFont val="Aptos"/>
        <family val="2"/>
      </rPr>
      <t xml:space="preserve">
If you have any further questions, or require technical assistance, please reach out to </t>
    </r>
    <r>
      <rPr>
        <b/>
        <sz val="11"/>
        <color rgb="FFFF0000"/>
        <rFont val="Aptos"/>
        <family val="2"/>
      </rPr>
      <t>broadbandgrants@ntia.gov.</t>
    </r>
  </si>
  <si>
    <t>Please read the instructions on each worksheet tab before starting. Only fill out blank white cells. Cells shaded blue should not be altered.</t>
  </si>
  <si>
    <r>
      <t>1. First fill out the blank white cells in workbook tabs a. throug</t>
    </r>
    <r>
      <rPr>
        <sz val="10"/>
        <color theme="1"/>
        <rFont val="Aptos"/>
        <family val="2"/>
      </rPr>
      <t>h i</t>
    </r>
    <r>
      <rPr>
        <sz val="10"/>
        <color rgb="FF000000"/>
        <rFont val="Aptos"/>
        <family val="2"/>
      </rPr>
      <t>. Enter the project costs by line item within each category. Each line item should represent a project cost on a per year basis. If a cost will be paid over various years, then additional line items must be used to capture the annualized cost. Once each tab is completed, the total of each cost category will automatically sum and automatically populate in Column B of this tab.
2. This Instructions and Summary tab is completed automatically and will pull information from tabs a through i.  Anything that is shaded blue should not be altered. The only space where information can be entered is if you have additional comments to make for each cost category under the "Summary of Budget Category Costs Proposed". 
3. All costs incurred by the Eligible Entity's contractors or subrecipients, should be entered only in section e1. Contractual or e2. Subaward. All other sections are for the costs of the Eligible Entity only.
4. Ensure all entered costs are allowable, allocable, and reasonable in accordance with the administrative requirements prescribed in 2 CFR 200.  If you have questions about certain cost categories, please reference 2 CFR 200. Only include costs that can be directly attributed to the project.  Do not include costs that will be incurred for any other Federal financial assistance award. 
      • Allowable refers to costs that may be charged to a grant in accordance with the cost principles prescribed in 2 CFR 200.403.
      • Allocable refers to costs that can be directly charged to the grant award based on the benefit provided. See 2 CFR 200.405.
      • Reasonable refers to actions a prudent business person would employ and are necessary to the execution of the award. See 2 CFR 200.404.
5. Add rows as needed throughout tabs a. through g. To insert rows, right click on the row number on the left of the tab and choose "Insert". A new row will be added to the table. If rows are added, formulas/calculations may need to be adjusted by the preparer. Do not add rows to this tab (Instructions and Summary).
6. Expenses relating to the administration of the grant: An Eligible Entity may not use more than two percent of the grant amounts received under the Tribal Broadband Connectivity Program (TBCP) for expenses relating (directly or indirectly) to administration of the grant (</t>
    </r>
    <r>
      <rPr>
        <i/>
        <sz val="10"/>
        <rFont val="Aptos"/>
        <family val="2"/>
      </rPr>
      <t>see</t>
    </r>
    <r>
      <rPr>
        <sz val="10"/>
        <rFont val="Aptos"/>
        <family val="2"/>
      </rPr>
      <t xml:space="preserve"> 47 U.S.C. § 1705(c)(6)(A)</t>
    </r>
    <r>
      <rPr>
        <sz val="10"/>
        <color rgb="FF000000"/>
        <rFont val="Aptos"/>
        <family val="2"/>
      </rPr>
      <t xml:space="preserve">). To identify if any expenses relating to the administration of the grant are included, please fill out each tab and identify the percentage of each cost (if any) that relates to the administration of the grant. These amounts will automatically flow into Columns D and E of the Instructions and Summary tab. The final cap value is calculated by dividing the total expenses allocable to the Administrative Cap by the Total Project Costs. This value must not exceed 2%. If it does, the cell where the Administrative Cap is calculated will turn red.  </t>
    </r>
    <r>
      <rPr>
        <sz val="10"/>
        <rFont val="Aptos"/>
        <family val="2"/>
      </rPr>
      <t xml:space="preserve">
7. The Total Federal Cost should reflect TBCP funds requested.
8. The totals of ALL cost categories should appear as rounded dollar values. 
9</t>
    </r>
    <r>
      <rPr>
        <sz val="10"/>
        <color rgb="FF000000"/>
        <rFont val="Aptos"/>
        <family val="2"/>
      </rPr>
      <t>. If any cells turn red after the completion of the workbook, review the budget to ensure the Eligible Entity is not exceeding the 2% Administration cap. 
10. The table at the bottom of this tab titled "Estimated Costs by Category Per Year" will autopopulate with information from every tab. This table will track expected drawndown of grant funds.</t>
    </r>
  </si>
  <si>
    <t xml:space="preserve"> </t>
  </si>
  <si>
    <r>
      <t xml:space="preserve">SUMMARY OF BUDGET CATEGORY COSTS PROPOSED
</t>
    </r>
    <r>
      <rPr>
        <b/>
        <sz val="12"/>
        <color indexed="10"/>
        <rFont val="Aptos"/>
        <family val="2"/>
      </rPr>
      <t>The values in this summary table are from entries made in subsequent tabs, only blank white cells require data entry</t>
    </r>
  </si>
  <si>
    <t>Includes expenses subject to the 2% administrative cap (Y/N)</t>
  </si>
  <si>
    <t xml:space="preserve"> Expenses ($) relating to the administration of the grant (DIRECT)</t>
  </si>
  <si>
    <t xml:space="preserve"> Expenses ($) relating to the administration of the grant (INDIRECT)</t>
  </si>
  <si>
    <r>
      <t xml:space="preserve">Comments </t>
    </r>
    <r>
      <rPr>
        <sz val="11"/>
        <rFont val="Aptos"/>
        <family val="2"/>
      </rPr>
      <t>(as needed)</t>
    </r>
  </si>
  <si>
    <t>a. Personnel</t>
  </si>
  <si>
    <t>e1. Contractual</t>
  </si>
  <si>
    <t>e2. Subawards</t>
  </si>
  <si>
    <t>Total Direct Costs:</t>
  </si>
  <si>
    <t>Total direct and indirect expenses related to the administration of the grant:</t>
  </si>
  <si>
    <t>h. Total Indirect Costs/Charges</t>
  </si>
  <si>
    <t>An Eligible Entity that includes matching funds as part of its application will receive additional consideration during the review process.</t>
  </si>
  <si>
    <t>Cost Sharing/Matching %</t>
  </si>
  <si>
    <t>Total Federal Cost (Total Project Cost minus Cost Sharing/Matching)</t>
  </si>
  <si>
    <t>Percent of the total award that will be allocated to the administration of the grant (%)</t>
  </si>
  <si>
    <t>The administration expenses cap for this Program is 2% of the total project cost. Cell C30 will turn red if this percentage is calculated as more than 2% and green if this percentage is calculated as equal or less than 2%.</t>
  </si>
  <si>
    <t>Estimated Costs by Category Per Year</t>
  </si>
  <si>
    <t>Year 1</t>
  </si>
  <si>
    <t>Year 2</t>
  </si>
  <si>
    <t>Year 3</t>
  </si>
  <si>
    <t>Year 4</t>
  </si>
  <si>
    <t>h. Indirect Costs</t>
  </si>
  <si>
    <t>Total Per Year</t>
  </si>
  <si>
    <t>INSTRUCTIONS
1. List project costs solely for employees of the Eligible Entity. All personnel should be identified by position title and not employee name. Personnel costs for contractors and subrecipients must be included under e1. Contractual or e2. Subawards. 
2. Each row should represent an individual employee working during a single year. If an employee will be working for more than 1 year, additional rows must be used to account for their full employment with the grant. Do not account for multiple employees with the same title on one row.
3. Enter the unit in Column B, level of effort in Column C, and unit cost in Column D. Level of effort is defined as the amount of time required to complete an activity. If the unit of level of effort is in annual units, then the maximum level of effort on each row should be 1. If an employee is working more than 1 year, then additional rows should be added. E.g., If an employee will spend four years working on the activity, then 4 rows should be used to represent each year of their employment. For clarity, include unique names for every position title, or if more than one person will have the same position, consider numbering them. Once these three columns are completed, the subtotal salary will automatically calculate in Column E.
4. Enter the fringe rate in Column G. Fringe benefits are allowances and services provided to employees as compensation in addition to regular salaries and wages. The rates and how they are applied should not be averaged to get one fringe cost percentage. Complex calculations should be described/provided in the Additional Explanation section below. Once the fringe rate is entered, the fringe benefits (Column F) and the total compensation (Column H) will automatically calculate.
5. Enter the estimated drawdown year in Column I. This is the year when you expect to spend the funds. This will autopopulate into the "Estimated Costs Per Year" table at the bottom of this tab.
6. Enter whether the line item is included in your indirect cost base in Column J. Reference your specific indirect cost rate method for further guidance on what items will count towards your indirect cost base.
7. Include the percentage of the cost that will be allocated to the administration of the grant in Column K (e.g., the percentage of time a position is spending on the administration of the grant). The total personnel cost that is allocable to the administration of the grant will automatically calculate and inform columns C and D of the "Instructions and Summary" tab.
8. For each personnel line-item, write a justification of need in Column N. Describe the role and its responsiblities, and explain how this role is critical to the delivery of the project.
9. Personnel cannot exceed 100% of their time on all active projects.
10. If loaded labor rates are utilized, a description of the costs the loaded rate is comprised of must be included in the Additional Explanation section below. NIST/DOC must review all components of the loaded labor rate for reasonableness and unallowable costs (e.g., fee or profit). 
11. Personnel Cost Share/Matching: Please provide any cost share/matching that is being provided for personnel.  If no cost share/matching is included for that line item, please select "No" in Column O and do not complete Columns P through S.</t>
  </si>
  <si>
    <t>Personnel Cost Share/Matching</t>
  </si>
  <si>
    <t>Position Title</t>
  </si>
  <si>
    <t>Unit</t>
  </si>
  <si>
    <t>Level of Effort</t>
  </si>
  <si>
    <t>Unit Cost</t>
  </si>
  <si>
    <t>Subtotal Salary</t>
  </si>
  <si>
    <t>Fringe Benefits</t>
  </si>
  <si>
    <t>Fringe Rate</t>
  </si>
  <si>
    <t>Total Compensation</t>
  </si>
  <si>
    <t>Estimated Drawdown Year</t>
  </si>
  <si>
    <t>Line item is included in indirect cost base? (Yes/No)</t>
  </si>
  <si>
    <t>% Allocable for the Administration of the Grant (If applicable)</t>
  </si>
  <si>
    <t>Total Salary for the Administration of the Grant</t>
  </si>
  <si>
    <t>Total Fringe for the Administration of the Grant</t>
  </si>
  <si>
    <t>Justification of Need</t>
  </si>
  <si>
    <t>Is Cost Share/  Matching Provided?</t>
  </si>
  <si>
    <t>Total Match Value ($)</t>
  </si>
  <si>
    <t xml:space="preserve">Type (Cash or In Kind) </t>
  </si>
  <si>
    <t>Source</t>
  </si>
  <si>
    <t>Cost Share Item/Description</t>
  </si>
  <si>
    <r>
      <rPr>
        <b/>
        <sz val="10"/>
        <color rgb="FFFF0000"/>
        <rFont val="Arial"/>
        <family val="2"/>
      </rPr>
      <t>Example:</t>
    </r>
    <r>
      <rPr>
        <sz val="10"/>
        <color rgb="FFFF0000"/>
        <rFont val="Arial"/>
        <family val="2"/>
      </rPr>
      <t xml:space="preserve"> Grant Manager</t>
    </r>
  </si>
  <si>
    <t>Annual</t>
  </si>
  <si>
    <t>Yes</t>
  </si>
  <si>
    <t>The Grant Manager will be responsible for completing TBCP reports; archiving grant-related documents and documentation; preparing for, and supporting, any activities related to grant monitoring, audit or compliance requests; compiling, reconciling, and managing the submission of subgrantee reports and documents. 
The fringe benefit rate of the Grant Manager is expected to be 35% of the salary charges. Fringe benefits for this position include health and dental care, life insurance, long-term disability, retirement, workers compensation, and agency personnel charges.</t>
  </si>
  <si>
    <t>In Kind</t>
  </si>
  <si>
    <t>Other</t>
  </si>
  <si>
    <t>Native Corporation is providing in kind support through program evaluation, strategic guidance, and recruitment assistance for digital education programs.</t>
  </si>
  <si>
    <r>
      <rPr>
        <b/>
        <sz val="10"/>
        <color rgb="FFFF0000"/>
        <rFont val="Arial"/>
        <family val="2"/>
      </rPr>
      <t>Example:</t>
    </r>
    <r>
      <rPr>
        <sz val="10"/>
        <color rgb="FFFF0000"/>
        <rFont val="Arial"/>
        <family val="2"/>
      </rPr>
      <t xml:space="preserve"> Legal Services</t>
    </r>
  </si>
  <si>
    <t>Hour</t>
  </si>
  <si>
    <t>No</t>
  </si>
  <si>
    <t>An attorney will be hired to handle all contracts and legal needs for the tribe. Their hourly rate will be $300 and they are expected to complete 300 hours of work. 
The fringe benefit rate of this attorney is expected to be 20% of the salary charges. Fringe benefits for this position include health and dental care, life insurance, long-term disability, retirement, workers compensation, and agency personnel charges.</t>
  </si>
  <si>
    <t>TOTAL PERSONNEL</t>
  </si>
  <si>
    <t>Total Indirect Cost Base:</t>
  </si>
  <si>
    <t>Sum of Administration Cost:</t>
  </si>
  <si>
    <t>Estimated Costs Per Year</t>
  </si>
  <si>
    <t>Total per year</t>
  </si>
  <si>
    <r>
      <rPr>
        <b/>
        <sz val="10"/>
        <color theme="1"/>
        <rFont val="Aptos"/>
        <family val="2"/>
      </rPr>
      <t>INSTRUCTIONS</t>
    </r>
    <r>
      <rPr>
        <sz val="10"/>
        <color theme="1"/>
        <rFont val="Aptos"/>
        <family val="2"/>
      </rPr>
      <t xml:space="preserve">
1. Only travel that is directly associated with this award and necessary for performance of the project should be included as a direct travel cost to the award.
2. Funds requested in the travel category should be only for project staff. </t>
    </r>
    <r>
      <rPr>
        <sz val="10"/>
        <rFont val="Aptos"/>
        <family val="2"/>
      </rPr>
      <t>Travel for consultants/contractors or subrecipients should be shown in the e1. Contractual or e2. Subawards cost categories.</t>
    </r>
    <r>
      <rPr>
        <sz val="10"/>
        <color theme="1"/>
        <rFont val="Aptos"/>
        <family val="2"/>
      </rPr>
      <t xml:space="preserve">
3.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(GSA). 
4. Enter a purpose of travel/justification of need in Column A. Include a brief (1-3 sentences) description of planned activities associated with the travel expense.  Examples of Purpose of Travel are subrecipient site visits, DOC meetings, project management meetings, etc. 
5. Data entered in Columns B through J are on a per-trip basis, not a per-person basis.
6. Enter if the trip is to an in-state or out-of-state destination in Column B.
7. Enter the number of days in Column C, inclusive of the day of departure and day of return.
8. Enter the number of travelers in Column D, including the number of all personnel that will be traveling on the trip.
9. Enter the cost of lodging per traveler per night in Column E, using the cost of each lodging unit if each person has their own accommodation. If any accommodation is shared, take the total cost of lodging and divide that figure by the number of individuals. If GSA rates are not used, please provide an explanation in the space at the bottom of this tab. 
10. Enter the cost of airfare per traveler in Column F if the trip requires airfare. This should represent the roundtrip cost per traveler. If the traveler is taking ground transportation, enter $0.
11. Enter the vehicle cost per traveler in Column G by taking the total cost of the vehicle rented and dividing that figure by the number of individuals. 
12. Enter the total per diem cost for the entire trip in Column H. This rate should include a sum of all per diem costs on a per traveler basis and should match your respective travel policy. If using GSA rates, identify which rates your application is using in the "Basis for Estimating Costs" in Column L. If you are using an alternate per diem rate, please state the policy and the modified per diem rate in the Basis for Estimating Costs. 
13. Enter the mileage cost in Column I by taking the number of anticipated miles to be driven and multiplying it by your fuel cost according to your applicable mileage policy.
14. Enter any miscellaneous costs not accounted for in previous columns in Column J. Provide further details about what miscellaneous costs are incurred in the Basis for Estimating Costs column in Column R.
15. The cost per trip will automatically calculate in Column K.
16. If this trip will be repeated multiple times in one year, put the number of identical trips that will happen each year in Column L. If this trip is not repeated throughout the year, please put a 1 in Column L. You must put a number in Column L for the total to calculate. Column M will autopopulate with the annual cost for this trip line item.
17. Enter the estimated drawdown year in Column N. This is the year when you expect to spend the funds. This will autopopulate into the "Estimated Costs Per Year" table at the bottom of this tab.
18. Enter whether the line item is included in your indirect cost base in Column O. Reference your specific indirect cost rate method for further guidance on what items will count towards your indirect cost base.
19. Include the percentage of the cost that will be allocated to the administration of the grant in Column P (e.g., the percentage of travel dedicated to the administration of the grant). The total travel cost that is allocable to the administration of the grant will automatically calculate and inform columns C and D of the "Instructions and Summary" tab.           
20. The Basis for Estimating Costs in Column R should be used to enter the information sources used to determine costs entered in the preceding cells. Examples include past trips, travel quotes, and GSA rates.    
21. Travel Cost Share/Matching: Please provide any cost share/matching that is being provided for travel.  If no cost share/matching is included for that line item, please select "No" in Column S and do not complete Columns T through W.</t>
    </r>
  </si>
  <si>
    <t>Travel Cost Share/Matching</t>
  </si>
  <si>
    <t>Purpose of Travel/Justification of Need</t>
  </si>
  <si>
    <t>Type</t>
  </si>
  <si>
    <t>No. of Days</t>
  </si>
  <si>
    <t>No. of Travelers</t>
  </si>
  <si>
    <t>Lodging Per Traveler/  Per Night</t>
  </si>
  <si>
    <t>Airfare per Traveler</t>
  </si>
  <si>
    <t>Vehicle Cost per Traveler</t>
  </si>
  <si>
    <t>Total Per Diem Cost per Traveler</t>
  </si>
  <si>
    <t>Total Mileage Cost (Roundtrip)</t>
  </si>
  <si>
    <t>Miscellaneous</t>
  </si>
  <si>
    <t>Cost per Trip</t>
  </si>
  <si>
    <t># of Identical Trips per Year</t>
  </si>
  <si>
    <t>Total Cost per Year</t>
  </si>
  <si>
    <t>Line item is included in indirect cost base? Yes/No</t>
  </si>
  <si>
    <t>Total Travel for the Administration of the Grant</t>
  </si>
  <si>
    <t>Basis for Estimating Costs</t>
  </si>
  <si>
    <r>
      <rPr>
        <b/>
        <sz val="10"/>
        <color rgb="FFFF0000"/>
        <rFont val="Arial"/>
        <family val="2"/>
      </rPr>
      <t>Example:</t>
    </r>
    <r>
      <rPr>
        <sz val="10"/>
        <color rgb="FFFF0000"/>
        <rFont val="Arial"/>
        <family val="2"/>
      </rPr>
      <t xml:space="preserve"> Digital Skills Training
Funds are requested for 2 Office staff members to travel to Y city for the Digital Skills Training series kick-off using a rented automobile.
Requesting mileage estimated at 250 miles at GSA rate of $.725 per mile.</t>
    </r>
  </si>
  <si>
    <t>In-State</t>
  </si>
  <si>
    <t xml:space="preserve">- For per diem, current GSA rates were used with the first and last day of travel being 75% of the total per diem amount.
- Vehicle rental costs were calculated using local car rental company quotes.
- Lodging is based on quote from local hotels.
- Miscellaneous costs are gas for the rented automobile.
- No airfare or mileage costs are applicable. </t>
  </si>
  <si>
    <t>TOTAL TRAVEL</t>
  </si>
  <si>
    <r>
      <rPr>
        <b/>
        <sz val="10"/>
        <rFont val="Aptos"/>
        <family val="2"/>
      </rPr>
      <t>INSTRUCTIONS</t>
    </r>
    <r>
      <rPr>
        <sz val="10"/>
        <color rgb="FFFF0000"/>
        <rFont val="Aptos"/>
        <family val="2"/>
      </rPr>
      <t xml:space="preserve">
</t>
    </r>
    <r>
      <rPr>
        <sz val="10"/>
        <color rgb="FF000000"/>
        <rFont val="Aptos"/>
        <family val="2"/>
      </rPr>
      <t>1. Equipment means a single item of tangible, personal property (including information technology systems) having a useful life of more than one year and a per-unit acquisition cost that equals or exceeds the lesser of the capitalization level established by the non-Federal entity for financial statement purposes, or $10,000. Please refer to the applicable Federal regulations in 2 CFR 200 for specific equipment definitions and treatment. Do not include supply items under equipment. Please refer to 2 CFR 200 and Tab d. Supplies on what constitutes a supply item.
2. Any equipment that is leased must be listed under Tab g. Other and not under this tab, Tab c. Equipment.  
3. Enter the equipment item name in Column A.
4. Enter the equipment quantity in Column B and the unit cost in Column C. The total cost of the equipment item will be calculated in Column D.
5. Enter the estimated drawdown year in Column E. This is the year when you expect to spend the funds. This will autopopulate into the "Estimated Costs Per Year" table at the bottom of this tab.
6. Enter whether the line item is included in your indirect cost base in Column F. Reference your specific indirect cost rate method for further guidance on what items will count towards your indirect cost base.
7. Include the percentage of the cost that will be allocated to the administration of the grant in Column G (e.g., the percentage of equipment dedicated to the administration of the grant). The total equipment cost that is allocable to the administration of the grant will automatically calculate and inform columns C and D of the "Instructions and Summary" tab.      
8</t>
    </r>
    <r>
      <rPr>
        <sz val="10"/>
        <rFont val="Aptos"/>
        <family val="2"/>
      </rPr>
      <t xml:space="preserve">. Enter the basis of estimating cost in Column I to identify sources used to determine the costs entered in preceding fields. If using a quote, please explain the quote and any information provided in the quote. If using a prior project or experience, please provide that estimate and how this estimate compares to this new equipment.
9. For each equipment line item, provide a justification of need in Column J. Describe the requested equipment and how it directly supports goals of the proposed project.
10. Equipment Cost Share/Matching: Please provide any cost share/matching that is being provided for equipment.  If no cost share/matching is included for that line item, please select "No" in Column K and do not complete Columns L through O. </t>
    </r>
  </si>
  <si>
    <t>Equipment Cost Share/Matching</t>
  </si>
  <si>
    <t>Equipment Item</t>
  </si>
  <si>
    <t>Qty</t>
  </si>
  <si>
    <t xml:space="preserve">Unit Cost 
(More than $10,000/unit)      </t>
  </si>
  <si>
    <t xml:space="preserve">Total Cost             </t>
  </si>
  <si>
    <t>Line item is included in the indirect cost base? (Yes/No)</t>
  </si>
  <si>
    <t>Total Equipment for the Administration of the Grant</t>
  </si>
  <si>
    <t>Basis of Estimating Cost</t>
  </si>
  <si>
    <r>
      <rPr>
        <b/>
        <sz val="10"/>
        <color rgb="FFFF0000"/>
        <rFont val="Aptos"/>
        <family val="2"/>
      </rPr>
      <t>Example:</t>
    </r>
    <r>
      <rPr>
        <sz val="10"/>
        <color rgb="FFFF0000"/>
        <rFont val="Aptos"/>
        <family val="2"/>
      </rPr>
      <t xml:space="preserve">  Laser All-In-One Printer</t>
    </r>
  </si>
  <si>
    <t>Online Cost Comparison</t>
  </si>
  <si>
    <t>The high-capacity printer is needed to support the Tribe. Cost comparisons across eligible vendors of renting for a period of five years or purchasing demonstrated that purchasing is more cost effective. The proposed cost was the best value among eligible vendors and included a warranty covering maintenance costs for a period of five years.</t>
  </si>
  <si>
    <t>TOTAL EQUIPMENT</t>
  </si>
  <si>
    <r>
      <rPr>
        <b/>
        <sz val="10"/>
        <color theme="1"/>
        <rFont val="Aptos"/>
        <family val="2"/>
      </rPr>
      <t>INSTRUCTIONS</t>
    </r>
    <r>
      <rPr>
        <sz val="10"/>
        <rFont val="Aptos"/>
        <family val="2"/>
      </rPr>
      <t xml:space="preserve">
1. Supplies are generally defined as all tangible personal property other than equipment, which is generally an item with an acquisition cost of less than $10,000 or a useful life expectancy of one year or less.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$10,000, regardless of the length of its useful life. 
2. Name the supply item in Column A.
3. Enter the quantity the supply item in Column B and the unit cost in Column C. The total cost of the supply item will be calculated in Column D.
4. Enter the estimated drawdown year in Column E. This is the year when you expect to spend the funds. This will autopopulate into the "Estimated Costs Per Year" table at the bottom of this tab.
5. Enter whether the line item is included in your indirect cost base in Column F. Reference your specific indirect cost rate method for further guidance on what items will count towards your indirect cost base.
6. Include the percentage of the cost that will be allocated to the administration of the grant in Column G (e.g., the percentage of supplies dedicated to the administration of the grant). The total supplies cost that is allocable to the administration of the grant will automatically calculate and inform columns C and D of the "Instructions and Summary" tab.    
7. Enter the basis of estimating cost in Column I to identify sources used to determine the costs entered in preceding fields. If using a quote, please explain the quote and any information provided in the quote. If using a prior project or experience, please provide that estimate and how this estimate compares to this new supply.
8. For each supply line item, provide a justification of need in Column J. Describe the requested supply and how it directly supports goals of the proposed project.
9. Supplies Cost Share/Matching:Please provide any cost share/matching that is being provided for supplies.  If no cost share/matching is included for that line item, please select "No" in Column K and do not complete Columns L through O.</t>
    </r>
  </si>
  <si>
    <t>Supplies Cost Share/Matching</t>
  </si>
  <si>
    <t>Supply Item</t>
  </si>
  <si>
    <t xml:space="preserve">Unit Cost
($10,000 or less)         </t>
  </si>
  <si>
    <t>Total Supplies for the Administration of the Grant</t>
  </si>
  <si>
    <r>
      <rPr>
        <b/>
        <sz val="10"/>
        <color rgb="FFFF0000"/>
        <rFont val="Aptos"/>
        <family val="2"/>
      </rPr>
      <t>Example:</t>
    </r>
    <r>
      <rPr>
        <sz val="10"/>
        <color rgb="FFFF0000"/>
        <rFont val="Aptos"/>
        <family val="2"/>
      </rPr>
      <t xml:space="preserve"> Two (2) 15" laptop computers </t>
    </r>
  </si>
  <si>
    <t>Catalog price (based on online search)</t>
  </si>
  <si>
    <t>The laptop computers are needed for Tribal Office staff (e.g., Grant Manager) to carry out their work on the Tribal Broadband Connectivity Program.</t>
  </si>
  <si>
    <t>Cash</t>
  </si>
  <si>
    <t>The Tribe will provide a 50% cash match on the purchase of new laptops.</t>
  </si>
  <si>
    <r>
      <rPr>
        <b/>
        <sz val="10"/>
        <color rgb="FFFF0000"/>
        <rFont val="Aptos"/>
        <family val="2"/>
      </rPr>
      <t>Example:</t>
    </r>
    <r>
      <rPr>
        <sz val="10"/>
        <color rgb="FFFF0000"/>
        <rFont val="Aptos"/>
        <family val="2"/>
      </rPr>
      <t xml:space="preserve"> General office supplies</t>
    </r>
  </si>
  <si>
    <t>Catalog price (based on online search). Items expected to include pens, paper, staples, sticky notes, etc. for approximately five (5) people. Unit cost is monthly.</t>
  </si>
  <si>
    <t>General office supplies are needed to carry out the work of the Grant Program (i.e., reporting requirements) during the period leading up to the submission of the Final Proposal and throughout the period of performance.</t>
  </si>
  <si>
    <t>TOTAL SUPPLIES</t>
  </si>
  <si>
    <r>
      <rPr>
        <b/>
        <sz val="10"/>
        <color theme="1"/>
        <rFont val="Aptos"/>
        <family val="2"/>
      </rPr>
      <t>INSTRUCTIONS</t>
    </r>
    <r>
      <rPr>
        <sz val="10"/>
        <color theme="1"/>
        <rFont val="Aptos"/>
        <family val="2"/>
      </rPr>
      <t xml:space="preserve">
1. The Eligible Entity must provide all costs related to contractors in the applicable boxes in this tab. 
2. Definition of contractors: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List all contractors supplying commercial supplies or services used to support the project. 
3. In determining whether an agreement between a pass-through entity and another non-Federal entity casts the latter as a subrecipient or a contractor, the substance of the relationship is more important than the form of the agreement. Please refer to 2 CFR 200.331 Subrecipient and contractor determinations for more information on making a determination on subrecipient vs contractor.
4. Enter the name or organization of the contractor in Column A.
5. Enter the total cost of the contractor in Column B. 
6. Enter the estimated drawdown year in Column C. This is the year when you expect to spend the funds. This will autopopulate into the "Estimated Costs Per Year" table at the bottom of this tab.
7. Enter whether the line item is included in your indirect cost base in Column D. Reference your specific indirect cost rate method for further guidance on what items will count towards your indirect cost base.
8. Include the percentage of the cost that will be allocated to the administration of the grant in Column E (e.g., the percentage of the contractors dedicated to the administration of the grant). The total contractor costs for the administration of the Grant (column F) will be automatically calculated. This should inform columns C and D of the "Instructions and Summary" tab. Note: The Administrative cost cap applies to contractor costs only when the contractor is engaged to perform grant administration duties.
9. Enter a justification of need in Column G. Proper budget justifications should explain how the costs associated with each line item relate to the implementation of the project as outlined in the proposal being submitted. Justifications should be concise and be written in such a way that someone not specifically familiar with the project can conceptually understand the rational, purpose and calculation of the anticipated costs identified. Explain why items are essential in relation to the aims of the project as well as meeting the goals of the project. Do not merely restate the proposed expenditure. The specific items in the contractor budget(s) should not be explained here.        
10. Enter the basis of estimating cost in Column H to identify sources used to determine the costs entered in preceding fields. If using a quote, please explain the quote and any information provided in the quote. If using a prior project or experience, please provide that estimate and how this estimate compares to this new equipment. For construction contracts, provide information in this column such as engineering estimates, fees, permits, prior construction, etc., and briefly justify its need as it applies to the project.
11. Contractor Cost Share/Matching: Please provide any cost share/matching that is being provided for contractual.  If no cost share/matching is included for that line item, please select "No" in Column I and do not complete Columns J through M.  </t>
    </r>
  </si>
  <si>
    <t>Contractual Cost Share/Matching</t>
  </si>
  <si>
    <t>Contractor
Name/
Organization</t>
  </si>
  <si>
    <t>Contractor Costs</t>
  </si>
  <si>
    <t>Total Contractor Costs for the Administration of the Grant</t>
  </si>
  <si>
    <r>
      <rPr>
        <b/>
        <sz val="10"/>
        <color rgb="FFFF0000"/>
        <rFont val="Aptos"/>
        <family val="2"/>
      </rPr>
      <t>Example:</t>
    </r>
    <r>
      <rPr>
        <sz val="10"/>
        <color rgb="FFFF0000"/>
        <rFont val="Aptos"/>
        <family val="2"/>
      </rPr>
      <t xml:space="preserve"> ABC IT &amp; Program Support Services</t>
    </r>
  </si>
  <si>
    <t xml:space="preserve">ABC IT &amp; Program Support Services will provide a critical role in the planning of 4 digital education programs. They will develop all training materials (print &amp; online) and provide website updates including making materials available once the programming has concluded. This digital education programming is critical to increase local digital literacy and address the digital divide. </t>
  </si>
  <si>
    <t>ABC IT &amp; Program Support Services was selected following a competitive review process in line with the applicable procurement policies. The contract amount will be inclusive of staff, travel, supplies, and all other costs necessary to meet the goals of the contract. 
The contractor expects to have 3 total staff members (Two facilitatiors and one IT specialist) dedicated to these programs. The two facilitators are expected to work 1,000 hours each at a rate of $65 per hour for a total of $130,000 ($65,000 per facilitator). The IT specialist is expected to work 1200 hours at a rate of $100 per hour for a total of $130,000. The total cost for this contract would be $250,000.
Contractor responsible for paying payroll taxes and fringe benefits.</t>
  </si>
  <si>
    <t>TOTAL CONTRACTORS</t>
  </si>
  <si>
    <t>e.2 Subawards</t>
  </si>
  <si>
    <r>
      <rPr>
        <b/>
        <sz val="10"/>
        <color rgb="FF000000"/>
        <rFont val="Aptos"/>
        <family val="2"/>
      </rPr>
      <t>INSTRUCTIONS</t>
    </r>
    <r>
      <rPr>
        <sz val="10"/>
        <color rgb="FF000000"/>
        <rFont val="Aptos"/>
        <family val="2"/>
      </rPr>
      <t xml:space="preserve">
1. The Eligible Entity must provide all costs related to subrecipients in the applicable boxes in this tab.  
2. Definition of subrecipients (sub-awardees):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3. In determining whether an agreement between a pass-through entity and another non-Federal entity casts the latter as a subrecipient or a contractor, the substance of the relationship is more important than the form of the agreement. Please refer to 2 CFR 200.331 Subrecipient and contractor determinations for more information on making a determination on subrecipient vs contractor.
4. Enter the subrecipient name or organization in Column A.
5. Enter the project name in Column B.
6. Enter the total cost of the subrecipient in Column C.
7. Enter the estimated drawdown year in Column D. This is the year when you expect to spend the funds. This will autopopulate into the "Estimated Costs Per Year" table at the bottom of this tab.
8. Enter whether the line item is included in your indirect cost base in Column E. Reference your specific indirect cost rate method for further guidance on what items will count towards your indirect cost base.
9. Include the percentage of the cost that will be allocated to the administration of the grant in Column F (e.g., the percentage of the subrecipient cost dedicated to the administration of the grant). The total subaward cost that is allocable to the administration of the grant will automatically calculate and inform columns C and D of the "Instructions and Summary" tab. Note: The Administrative cost cap applies to subrecipient costs only when the subrecipient is engaged to perform grant administration duties.
10. Enter a justification of need in Column H. Proper budget justifications should explain how the costs associated with each line item relate to the implementation of the project as outlined in the proposal being submitted. Justifications should be concise and be written in such a way that someone not specifically familiar with the project can conceptually understand the rational, purpose and calculation of the anticipated costs identified. Explain why items are essential in relation to the aims of the project as well as meeting the goals of the project. Do not merely restate the proposed expenditure. The specific items in the subrecipient's budget(s) should not be explained here.
11. Enter the basis of estimating cost in Column I  to identify sources used to determine the costs entered in preceding fields. If using a quote, please explain the quote and any information provided in the quote. If using a prior project or experience, please provide that estimate and how this estimate compares to the work being done by the subrecipients. Describe if the project was competitively selected and if the Eligible Entity followed their procurement policy. The cost per location should be listed if applicable.
12. Subrecipient Cost Share/Matching: Please provide any cost share/matching that is being provided for subawards.  If no cost share/matching is included for that line item, please select "No" in Column J and do not complete Columns K through N.</t>
    </r>
  </si>
  <si>
    <t>Subawards Cost Share/Matching</t>
  </si>
  <si>
    <t>Subrecipient
Name/
Organization</t>
  </si>
  <si>
    <t>Project Name</t>
  </si>
  <si>
    <t>Subrecipient Costs</t>
  </si>
  <si>
    <t>Total Subrecipient Costs for the Administration of the Grant</t>
  </si>
  <si>
    <r>
      <rPr>
        <b/>
        <sz val="10"/>
        <color rgb="FFFF0000"/>
        <rFont val="Aptos"/>
        <family val="2"/>
      </rPr>
      <t>Example:</t>
    </r>
    <r>
      <rPr>
        <sz val="10"/>
        <color rgb="FFFF0000"/>
        <rFont val="Aptos"/>
        <family val="2"/>
      </rPr>
      <t xml:space="preserve"> Mobile Health Clinic XY</t>
    </r>
  </si>
  <si>
    <t>Telehealth Expansion</t>
  </si>
  <si>
    <t xml:space="preserve">Funds are requested to support the expansion of telehealth services through the deployment of a mobile health clinic and the delivery of targeted training to ensure Tribal citizens can effectively access and utilize telehealth technologies. A lack of access to healthcare continues to be an issue within tribal lands and the use of a mobile health lab will ensure follow-up care that goes beyond only telehealth options. </t>
  </si>
  <si>
    <t>The cost of the mobile health clinic is estimated to include the following components: staff, equipment, vehicle, and gasoline.
The mobile health clinic is expected to go out into the community for six hours one day a week for 50 weeks a year. The clinic will be staffed by a doctor and nurse. The weekly expense for the staff will be $1,950 ($200 hour for the doctor, $125 per hour for the nurse). The equipment cost per week will be $1,500. The vehicle cost per week will be $2,000. The gasoline cost is expected to be $200 per week with 50 gallons used per week at an average of $4 per gallon. These estimates were provided by the existing mobile health clinic and are based on their current actual operations.
The total subaward cost is therefore $97,500 (staff) + $75,000 (equipment) + $100,000 (equipment) + $10,000 (gas) for a total of $282,500.</t>
  </si>
  <si>
    <t>The subawardee is providing an in-kind match to cover the first $50,000 of staff time for the mobile health clinic.</t>
  </si>
  <si>
    <t>TOTAL SUBRECIPIENTS</t>
  </si>
  <si>
    <r>
      <rPr>
        <b/>
        <sz val="10"/>
        <color theme="1"/>
        <rFont val="Aptos"/>
        <family val="2"/>
      </rPr>
      <t>INSTRUCTIONS</t>
    </r>
    <r>
      <rPr>
        <sz val="10"/>
        <rFont val="Aptos"/>
        <family val="2"/>
      </rPr>
      <t xml:space="preserve">
1. List all proposed construction being undertaken directly by the Eligible Entity below.
2. Construction for the purpose of budgeting, is defined as the construction of new buildings, completion of shell space in existing buildings, renovation or rehabilitation of existing buildings, and construction or development of real property infrastructure improvements (e.g., site preparation, utilities, streets, curbs, sidewalks, parking lots, other streetscaping improvements). 
3. Any construction work that is performed by a contractor or subrecipient should be entered under e. Contractual-Subawards.  Important reminder: An Eligible Entity may not undertake broadband deployment construction activities itself.  It must engage in a competitive subgrant process for these activities, so any such activities must be classified under the Contractual/Subawards Tabs.
4. Enter a brief general description in Column A on the construction project to be covered by the proposed cost.
5. Enter the cost in Column B of the entirety of the construction. 
6. Enter the estimated drawdown year in Column C. This is the year when you expect to spend the funds. This will autopopulate into the "Estimated Costs Per Year" table at the bottom of this tab.
7. Enter whether the line item is included in your indirect cost base in Column D. Reference your specific indirect cost rate method for further guidance on what items will count towards your indirect cost base.
8. Include the percentage of the cost that will be allocated to the administration of the grant in Column E (e.g., the percentage of construction dedicated to the administration of the grant). The total construction cost that is allocable to the administration of the grant will automatically calculate and inform columns C and D of the "Instructions and Summary" tab.
9. Enter the basis of estimating cost in Column G and provide sources used to estimate the sum entered in Column B. Examples include contractor quotes, prior purchases of similar or like items, and published price lists. If using a quote, please explain the quote and any information provided in the quote. If using a prior project or experience, please provide that estimate and how this estimate compares to the work being done by the subrecipients. Describe if the project was competitively selected and if the Eligible Entity followed their procurement policy. 
10. Enter the justification of need in Column H.  </t>
    </r>
    <r>
      <rPr>
        <sz val="10"/>
        <color indexed="10"/>
        <rFont val="Aptos"/>
        <family val="2"/>
      </rPr>
      <t xml:space="preserve">
</t>
    </r>
    <r>
      <rPr>
        <sz val="10"/>
        <rFont val="Aptos"/>
        <family val="2"/>
      </rPr>
      <t xml:space="preserve">11. Construction Cost Share/Matching:Please provide any cost share/matching that is being provided for construction.  If no cost share/matching is included for that line item, please select "No" in Column I and do not complete Columns J through M.  </t>
    </r>
  </si>
  <si>
    <t>Construction Cost Share/Matching</t>
  </si>
  <si>
    <t>General Description</t>
  </si>
  <si>
    <t xml:space="preserve">Cost             </t>
  </si>
  <si>
    <t>Total Construction for the Administration of the Grant</t>
  </si>
  <si>
    <r>
      <rPr>
        <b/>
        <sz val="10"/>
        <color rgb="FFFF0000"/>
        <rFont val="Aptos"/>
        <family val="2"/>
      </rPr>
      <t>Example:</t>
    </r>
    <r>
      <rPr>
        <sz val="10"/>
        <color rgb="FFFF0000"/>
        <rFont val="Aptos"/>
        <family val="2"/>
      </rPr>
      <t xml:space="preserve"> Expansion of a Native Entity Public Library to build a computer center.</t>
    </r>
  </si>
  <si>
    <t xml:space="preserve">Discussions with a local construction company and estimates for necessary supplies have put the project at a tentative total cost of $100,000. Costs associated with furnishing the Computing Center with necessary equipment (computers, tablets, keyboards, monitors, etc.) can be found in the Equipment tab. Costs associated with renovating the existing library space to house the technology (physical expansion, building rewiring, etc.) are covered in the proposed $100,000 sum. </t>
  </si>
  <si>
    <t>The jurisdiction covered by the Native Entity Public Library currently does not have an alternative site for citizens without internet and/or technology access at home to use those tools. The Computing Center will serve as a site for publicly available equipment, as well as relevant training and events to promote responsible use of technology.</t>
  </si>
  <si>
    <t>TOTAL CONSTRUCTION</t>
  </si>
  <si>
    <r>
      <rPr>
        <b/>
        <sz val="10"/>
        <color theme="1"/>
        <rFont val="Aptos"/>
        <family val="2"/>
      </rPr>
      <t xml:space="preserve">INSTRUCTIONS
</t>
    </r>
    <r>
      <rPr>
        <sz val="10"/>
        <rFont val="Aptos"/>
        <family val="2"/>
      </rPr>
      <t>1.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Please ensure that information entered in this tab should not be included elsewhere.
2. For each line-item, write a brief general description in Column A including what activites are covered by this cost.
3. Enter the total cost for the line item in Column B.
4. Enter the estimated drawdown year in Column C. This is the year when you expect to spend the funds. This will autopopulate the total line item cost in the corresponding year of the "Estimated Costs Per Year" table at the bottom of this tab.
5. Enter whether the line item is included in your indirect cost base in Column D. This information can be found in your indirect cost rate agreement. 
6. Include the percentage of the cost that will be allocated to the administration of the grant in Column E (e.g., the percentage of Other costs dedicated to the administration of the grant). This should inform Columns C and D of the "Instructions and Summary" tab. 
7. Enter the basis of estimating cost in Column G. Provide sources used to estimate the sum entered in Column B. Examples include contractor quotes, prior purchases of similar or like items, published price list.  If using a prior project or experience, please provide that estimate and how this estimate compares to this new activity.
9. Enter the justification of need in Column H.   
10. Other Direct Cost Share/Matching: If no cost share/matching is included for that line item, please select "No" in Column K and do not complete Columns L through O.</t>
    </r>
  </si>
  <si>
    <t>Other Cost Share/Matching</t>
  </si>
  <si>
    <t xml:space="preserve"> Cost             </t>
  </si>
  <si>
    <t>Total Other Costs for the Administration of the Grant</t>
  </si>
  <si>
    <r>
      <rPr>
        <b/>
        <sz val="10"/>
        <color rgb="FFFF0000"/>
        <rFont val="Aptos"/>
        <family val="2"/>
      </rPr>
      <t>Example:</t>
    </r>
    <r>
      <rPr>
        <sz val="10"/>
        <color rgb="FFFF0000"/>
        <rFont val="Aptos"/>
        <family val="2"/>
      </rPr>
      <t xml:space="preserve"> Digital Literacy Train the Trainer Online Course</t>
    </r>
  </si>
  <si>
    <t xml:space="preserve">Based on direct quotes from the vendor, ensuring transparency and accuracy in budgeting. Utilizing an approved vendor reduces procurement risk and aligns with organizational policies for compliance and quality assurance. </t>
  </si>
  <si>
    <t>A Project Manager’s attendance at a Digital Literacy Train-the-Trainer course is essential for the successful execution of the project. This course equips the Project Manager with the latest techniques and resources to effectively lead and support digital literacy initiatives, enabling them to train local facilitators and community representatives who directly engage with covered populations. By participating in this specialized training, the Project Manager gains valuable skills to coordinate, implement, and sustain digital literacy efforts across diverse communities, ensuring the project’s long-term impact and alignment with digital equity goals.</t>
  </si>
  <si>
    <t>TOTAL OTHER DIRECT COSTS</t>
  </si>
  <si>
    <r>
      <rPr>
        <b/>
        <sz val="10"/>
        <rFont val="Aptos"/>
        <family val="2"/>
      </rPr>
      <t>INSTRUCTIONS</t>
    </r>
    <r>
      <rPr>
        <sz val="10"/>
        <rFont val="Aptos"/>
        <family val="2"/>
      </rPr>
      <t xml:space="preserve">
1. Indirect (facilities &amp; administrative (F&amp;A)) costs means those costs incurred for a common or joint purpose benefitting more than one cost objective, and not readily assignable to the cost objectives specifically benefitted, without effort disproportionate to the results achieved.
2. Indirect costs may be charged to the award if, the applicant has a Federally approved indirect cost rate or the applicant has never received a negotiated indirect cost rate and elects to charge a de minimis rate of 15 percent of modified total direct costs (MTDC), which can be used indefinitely.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3. Each cost category tab has a Total Indirect Cost Base calculated directly below the column titled "Line item is included in the indirect cost rate". This total is the sum of all line items that were marked Yes in the column titled "Line item is included in the Indirect cost base". Check to ensure this number accurately represents your indirect cost base, make modifications if necessary, and include the correct total in Column B of this tab for each cost category.
4. Enter the appropriate indirect cost rate in Column C for each cost category.  If the applicant has a current Negotiated Indirect Cost Rate Agreement (NICRA), they must use the appropriate indirect cost base defined in the agreement. If not using a NICRA, the appropriate indirect cost base is the applicant’s Modified Direct Costs as described in 2 CFR 200.414(f). Once an indirect cost rate is added, the Total Indirect Costs for every cost category will autopopulate in Column D. 
5. Enter the amount of indirect costs that will be covered by federal funds in Column E. If no cost sharing or matching is being utilized, this amount should equal the total indirect costs calculated in Column D. If cost sharing or matching is being utilized, then the sum of Column E and Column J should equal Column D.
6. Column F will automatically calculate the percentage of costs within each cost category that are being allocated towards the administration of the grant and apply those percentages to the total indirect costs calculated for each cost category. The total indirect costs for the administration of the grant will automatically calculate in Column G. This will count towards the 2% administrative cap that must be met for this grant program.
7. Enter an explanation of how you are calculating your indirect cost base in Column H.
8.  Indirect Cost Share/Matching: Please provide any cost share/matching that is being provided for indirect costs.  If no cost share/matching is included for that line item, please select "No" in Column I and do not complete Columns J through M.</t>
    </r>
  </si>
  <si>
    <t>Indirect Cost Share/Matching</t>
  </si>
  <si>
    <t>Cost Category</t>
  </si>
  <si>
    <t>Indirect Cost Base ($)</t>
  </si>
  <si>
    <t>Indirect Cost Rate (%)</t>
  </si>
  <si>
    <t>Total Indirect Costs ($)</t>
  </si>
  <si>
    <t>Amount ($) of Indirect Costs Covered by Federal Funds</t>
  </si>
  <si>
    <t>% Allocable for the Administration of the Grant (if applicable)</t>
  </si>
  <si>
    <t>Total Indirect Costs for the Administration of the Grant</t>
  </si>
  <si>
    <t xml:space="preserve">Explanation of Indirect Cost Base </t>
  </si>
  <si>
    <t>Cost base is based on negotiated rate agreement and includes Salary and Fringe Benefits.</t>
  </si>
  <si>
    <t>TOTAL INDIRECT COSTS</t>
  </si>
  <si>
    <t>i. Cost Sharing/Matching</t>
  </si>
  <si>
    <r>
      <rPr>
        <b/>
        <sz val="10"/>
        <rFont val="Aptos"/>
        <family val="2"/>
      </rPr>
      <t>INSTRUCTIONS</t>
    </r>
    <r>
      <rPr>
        <sz val="10"/>
        <rFont val="Aptos"/>
        <family val="2"/>
      </rPr>
      <t xml:space="preserve">
1. Cost share/match information from each cost category tab will automatically sum in the table "Cost Share/Matching by Cost Category". 
2. All cost share/matching must be included within one of the tabs listed in cells A6 through A14 and be directly tied to a specific line item.</t>
    </r>
    <r>
      <rPr>
        <u/>
        <sz val="10"/>
        <rFont val="Aptos"/>
        <family val="2"/>
      </rPr>
      <t xml:space="preserve">
</t>
    </r>
    <r>
      <rPr>
        <sz val="10"/>
        <rFont val="Aptos"/>
        <family val="2"/>
      </rPr>
      <t>3. In Kind Definition - Contributions, which may include third-party in-kind contributions, are non-cash donations of property, goods or services, which benefit a federally assisted project, and which may count toward satisfying the non-federal matching requirement of a project’s total budgeted costs when such contributions meet certain criteria. NTIA encourages applicants to thoroughly consider potential sources of in-kind contributions that, depending on the particular property or service and the applicable federal cost principles, could include employee or volunteer services; equipment; supplies; indirect costs; computer hardware and software; and use of facilities. In the broadband context this could include, consistent with federal cost principles, waiver of fees associated with access to rights of way, pole attachments, conduits, easements, or access to other types of infrastructure.
4. All matching must be necessary to the performance of the project. If questions exist, consult your NTIA contact before filling out In Kind cost share in this section. 
5. Fee or profit, including foregone fee or profit, are not allowable as project costs (including cost share) under any resulting award. The project may only incur those costs that are allowable and allocable to the project (including cost share) as determined in accordance with the applicable cost principles prescribed in 2 CFR Part 200.</t>
    </r>
    <r>
      <rPr>
        <sz val="10"/>
        <color rgb="FF000000"/>
        <rFont val="Aptos"/>
        <family val="2"/>
      </rPr>
      <t xml:space="preserve">                  </t>
    </r>
  </si>
  <si>
    <t>Cost Share/Matching by Cost Category</t>
  </si>
  <si>
    <t>State</t>
  </si>
  <si>
    <t>Local</t>
  </si>
  <si>
    <t>Total per Cost Category</t>
  </si>
  <si>
    <t>g. Other</t>
  </si>
  <si>
    <t>h. Indirect</t>
  </si>
  <si>
    <t>Total Per Cost Share/Matching Source</t>
  </si>
  <si>
    <t>TOTAL COST SHARE/MATCHING</t>
  </si>
  <si>
    <t xml:space="preserve">Additional Explanation (as needed):
</t>
  </si>
  <si>
    <t>j. Program Income</t>
  </si>
  <si>
    <r>
      <rPr>
        <b/>
        <sz val="10"/>
        <rFont val="Aptos"/>
        <family val="2"/>
      </rPr>
      <t>INSTRUCTIONS</t>
    </r>
    <r>
      <rPr>
        <sz val="10"/>
        <rFont val="Aptos"/>
        <family val="2"/>
      </rPr>
      <t xml:space="preserve">
1. Program Income: Non-Federal entities are encouraged to earn income to defray program costs where appropriate. Program income means gross income earned by the non-Federal entity that is directly generated by a supported activity or earned as a result of the Federal award during the period of performance except as provided in 2 CFR 200.307.  Program income includes but is not limited to income from fees for services performed, the use or rental or real or personal property acquired under Federal awards, the sale of commodities or items fabricated under a Federal award, license fees and royalties on patents and copyrights, and principal and interest on loans made with Federal award funds. Interest earned on advances of Federal funds is not program income. Except as otherwise provided in Federal statutes, regulations, or the terms and conditions of the Federal award, program income does not include rebates, credits, discounts, and interest earned on any of them.
2. Please complete the questions below using the dropdown menu.
                                                                                                                                                                                       </t>
    </r>
  </si>
  <si>
    <t>Question</t>
  </si>
  <si>
    <t>Response</t>
  </si>
  <si>
    <t>1. Does the recipient anticipate earning Program Income as a result of this grant program? If the answer is yes, please answer question 2.</t>
  </si>
  <si>
    <t>2. How does the recipient elect to use any earned Program Income? Please refer to 2 CFR 200.307 for the definition of each approach.</t>
  </si>
  <si>
    <t>Domestic</t>
  </si>
  <si>
    <t>Personnel</t>
  </si>
  <si>
    <t>Deduction</t>
  </si>
  <si>
    <t>Federal</t>
  </si>
  <si>
    <t>American Rescue Plan Act (ARPA)</t>
  </si>
  <si>
    <t>Deployment</t>
  </si>
  <si>
    <t>Month</t>
  </si>
  <si>
    <t>International</t>
  </si>
  <si>
    <t>Travel</t>
  </si>
  <si>
    <t>Addition</t>
  </si>
  <si>
    <t>Non-Federal</t>
  </si>
  <si>
    <t>CARES Act</t>
  </si>
  <si>
    <t>Equipment</t>
  </si>
  <si>
    <t>Cost Sharing or Matching</t>
  </si>
  <si>
    <t>TBD</t>
  </si>
  <si>
    <t>Combination of both Cash &amp; In Kind (explanation is provided under Additional Explanation)</t>
  </si>
  <si>
    <t>Consolidated Appropriations Act (CAA)</t>
  </si>
  <si>
    <t>Supplies</t>
  </si>
  <si>
    <t>Other (explanation is provided under Additional Explanation)</t>
  </si>
  <si>
    <t>ReConnect Loan and Grant Program</t>
  </si>
  <si>
    <t>Contractual</t>
  </si>
  <si>
    <t>Combination</t>
  </si>
  <si>
    <t>Families First Coronavirus Response Act (FFCRA)</t>
  </si>
  <si>
    <t>Construction</t>
  </si>
  <si>
    <t>Subaward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</si>
</sst>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quot;$&quot;#,##0"/>
    <numFmt numFmtId="166" formatCode="0.0%"/>
    <numFmt numFmtId="167" formatCode="_(&quot;$&quot;* #,##0_);_(&quot;$&quot;* \(#,##0\);_(&quot;$&quot;* &quot;-&quot;??_);_(@_)"/>
    <numFmt numFmtId="168" formatCode="\$#,##0.00"/>
    <numFmt numFmtId="169" formatCode="\$0.00"/>
    <numFmt numFmtId="170" formatCode="0.000000%"/>
    <numFmt numFmtId="171" formatCode="&quot;$&quot;#,##0.0"/>
  </numFmts>
  <fonts count="60">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b/>
      <sz val="8"/>
      <name val="Arial"/>
      <family val="2"/>
    </font>
    <font>
      <b/>
      <sz val="12"/>
      <color indexed="10"/>
      <name val="Arial"/>
      <family val="2"/>
    </font>
    <font>
      <sz val="11"/>
      <color theme="1"/>
      <name val="Calibri"/>
      <family val="2"/>
      <scheme val="minor"/>
    </font>
    <font>
      <b/>
      <sz val="14"/>
      <color theme="3" tint="-0.249977111117893"/>
      <name val="Arial"/>
      <family val="2"/>
    </font>
    <font>
      <b/>
      <sz val="10"/>
      <color rgb="FFFF0000"/>
      <name val="Arial"/>
      <family val="2"/>
    </font>
    <font>
      <sz val="10"/>
      <color rgb="FFFF0000"/>
      <name val="Arial"/>
      <family val="2"/>
    </font>
    <font>
      <b/>
      <sz val="12"/>
      <color theme="0"/>
      <name val="Arial"/>
      <family val="2"/>
    </font>
    <font>
      <sz val="12"/>
      <color theme="0"/>
      <name val="Arial"/>
      <family val="2"/>
    </font>
    <font>
      <u/>
      <sz val="10"/>
      <color theme="10"/>
      <name val="Arial"/>
      <family val="2"/>
    </font>
    <font>
      <b/>
      <sz val="10"/>
      <color rgb="FF000000"/>
      <name val="Arial"/>
      <family val="2"/>
    </font>
    <font>
      <sz val="10"/>
      <color rgb="FF000000"/>
      <name val="Arial"/>
      <family val="2"/>
    </font>
    <font>
      <sz val="11"/>
      <color rgb="FF000000"/>
      <name val="Arial"/>
      <family val="2"/>
    </font>
    <font>
      <sz val="10"/>
      <color theme="1"/>
      <name val="Arial"/>
      <family val="2"/>
    </font>
    <font>
      <b/>
      <sz val="11"/>
      <color theme="1" tint="4.9989318521683403E-2"/>
      <name val="Arial"/>
      <family val="2"/>
    </font>
    <font>
      <b/>
      <sz val="11"/>
      <color theme="1"/>
      <name val="Arial"/>
      <family val="2"/>
    </font>
    <font>
      <sz val="10"/>
      <color rgb="FF000000"/>
      <name val="Times New Roman"/>
      <family val="1"/>
    </font>
    <font>
      <b/>
      <sz val="14"/>
      <color indexed="18"/>
      <name val="Aptos"/>
      <family val="2"/>
    </font>
    <font>
      <sz val="8"/>
      <name val="Aptos"/>
      <family val="2"/>
    </font>
    <font>
      <sz val="14"/>
      <name val="Aptos"/>
      <family val="2"/>
    </font>
    <font>
      <sz val="10"/>
      <color indexed="10"/>
      <name val="Aptos"/>
      <family val="2"/>
    </font>
    <font>
      <b/>
      <sz val="10"/>
      <name val="Aptos"/>
      <family val="2"/>
    </font>
    <font>
      <sz val="10"/>
      <color rgb="FFFF0000"/>
      <name val="Aptos"/>
      <family val="2"/>
    </font>
    <font>
      <sz val="10"/>
      <color rgb="FF000000"/>
      <name val="Aptos"/>
      <family val="2"/>
    </font>
    <font>
      <sz val="10"/>
      <name val="Aptos"/>
      <family val="2"/>
    </font>
    <font>
      <b/>
      <sz val="11"/>
      <name val="Aptos"/>
      <family val="2"/>
    </font>
    <font>
      <b/>
      <sz val="11"/>
      <color theme="1"/>
      <name val="Aptos"/>
      <family val="2"/>
    </font>
    <font>
      <b/>
      <sz val="10"/>
      <color rgb="FFFF0000"/>
      <name val="Aptos"/>
      <family val="2"/>
    </font>
    <font>
      <sz val="10.5"/>
      <name val="Aptos"/>
      <family val="2"/>
    </font>
    <font>
      <sz val="10.5"/>
      <color rgb="FF000000"/>
      <name val="Aptos"/>
      <family val="2"/>
    </font>
    <font>
      <sz val="10"/>
      <color theme="1"/>
      <name val="Aptos"/>
      <family val="2"/>
    </font>
    <font>
      <b/>
      <sz val="10"/>
      <color theme="1"/>
      <name val="Aptos"/>
      <family val="2"/>
    </font>
    <font>
      <b/>
      <sz val="14"/>
      <color rgb="FF000080"/>
      <name val="Aptos"/>
      <family val="2"/>
    </font>
    <font>
      <sz val="11"/>
      <name val="Aptos"/>
      <family val="2"/>
    </font>
    <font>
      <sz val="11"/>
      <color rgb="FF000000"/>
      <name val="Aptos"/>
      <family val="2"/>
    </font>
    <font>
      <b/>
      <sz val="10"/>
      <color indexed="8"/>
      <name val="Aptos"/>
      <family val="2"/>
    </font>
    <font>
      <b/>
      <sz val="10"/>
      <color rgb="FF000000"/>
      <name val="Aptos"/>
      <family val="2"/>
    </font>
    <font>
      <sz val="11"/>
      <color rgb="FFFF0000"/>
      <name val="Aptos"/>
      <family val="2"/>
    </font>
    <font>
      <b/>
      <sz val="11"/>
      <color rgb="FF000000"/>
      <name val="Aptos"/>
      <family val="2"/>
    </font>
    <font>
      <sz val="14"/>
      <color indexed="18"/>
      <name val="Aptos"/>
      <family val="2"/>
    </font>
    <font>
      <b/>
      <sz val="14"/>
      <name val="Aptos"/>
      <family val="2"/>
    </font>
    <font>
      <b/>
      <sz val="8"/>
      <name val="Aptos"/>
      <family val="2"/>
    </font>
    <font>
      <b/>
      <sz val="14"/>
      <color theme="3" tint="-0.249977111117893"/>
      <name val="Aptos"/>
      <family val="2"/>
    </font>
    <font>
      <b/>
      <sz val="11"/>
      <color rgb="FFFF0000"/>
      <name val="Aptos"/>
      <family val="2"/>
    </font>
    <font>
      <b/>
      <sz val="12"/>
      <color indexed="10"/>
      <name val="Aptos"/>
      <family val="2"/>
    </font>
    <font>
      <b/>
      <sz val="12"/>
      <name val="Aptos"/>
      <family val="2"/>
    </font>
    <font>
      <u/>
      <sz val="10"/>
      <name val="Aptos"/>
      <family val="2"/>
    </font>
    <font>
      <i/>
      <sz val="10"/>
      <name val="Aptos"/>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DCE6F1"/>
        <bgColor rgb="FF000000"/>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auto="1"/>
      </left>
      <right/>
      <top style="thin">
        <color indexed="64"/>
      </top>
      <bottom/>
      <diagonal/>
    </border>
    <border>
      <left/>
      <right style="medium">
        <color auto="1"/>
      </right>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
      <left/>
      <right/>
      <top/>
      <bottom style="medium">
        <color auto="1"/>
      </bottom>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auto="1"/>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rgb="FF505050"/>
      </left>
      <right style="thin">
        <color rgb="FF505050"/>
      </right>
      <top style="thin">
        <color rgb="FF505050"/>
      </top>
      <bottom style="thin">
        <color rgb="FF505050"/>
      </bottom>
      <diagonal/>
    </border>
    <border>
      <left style="thin">
        <color rgb="FF505050"/>
      </left>
      <right/>
      <top style="thin">
        <color rgb="FF505050"/>
      </top>
      <bottom style="thin">
        <color rgb="FF505050"/>
      </bottom>
      <diagonal/>
    </border>
    <border>
      <left style="thin">
        <color indexed="64"/>
      </left>
      <right style="thin">
        <color rgb="FF505050"/>
      </right>
      <top style="thin">
        <color indexed="64"/>
      </top>
      <bottom style="thin">
        <color indexed="64"/>
      </bottom>
      <diagonal/>
    </border>
    <border>
      <left style="thin">
        <color rgb="FF505050"/>
      </left>
      <right style="thin">
        <color rgb="FF505050"/>
      </right>
      <top style="thin">
        <color indexed="64"/>
      </top>
      <bottom style="thin">
        <color indexed="64"/>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11">
    <xf numFmtId="0" fontId="0" fillId="0" borderId="0"/>
    <xf numFmtId="44" fontId="3" fillId="0" borderId="0" applyFont="0" applyFill="0" applyBorder="0" applyAlignment="0" applyProtection="0"/>
    <xf numFmtId="0" fontId="7" fillId="0" borderId="0"/>
    <xf numFmtId="0" fontId="15" fillId="0" borderId="0"/>
    <xf numFmtId="9" fontId="3" fillId="0" borderId="0" applyFont="0" applyFill="0" applyBorder="0" applyAlignment="0" applyProtection="0"/>
    <xf numFmtId="0" fontId="21" fillId="0" borderId="0" applyNumberFormat="0" applyFill="0" applyBorder="0" applyAlignment="0" applyProtection="0"/>
    <xf numFmtId="0" fontId="3" fillId="0" borderId="0"/>
    <xf numFmtId="0" fontId="2" fillId="0" borderId="0"/>
    <xf numFmtId="0" fontId="1" fillId="0" borderId="0"/>
    <xf numFmtId="0" fontId="1" fillId="0" borderId="0"/>
    <xf numFmtId="0" fontId="28" fillId="0" borderId="0"/>
  </cellStyleXfs>
  <cellXfs count="917">
    <xf numFmtId="0" fontId="0" fillId="0" borderId="0" xfId="0"/>
    <xf numFmtId="0" fontId="11"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164"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49" fontId="13" fillId="0" borderId="0" xfId="0" applyNumberFormat="1" applyFont="1" applyAlignment="1">
      <alignment horizontal="left" vertical="center" wrapText="1"/>
    </xf>
    <xf numFmtId="49" fontId="13" fillId="0" borderId="0" xfId="0" applyNumberFormat="1" applyFont="1" applyAlignment="1">
      <alignment horizontal="left" vertical="center"/>
    </xf>
    <xf numFmtId="0" fontId="9" fillId="0" borderId="0" xfId="0" applyFont="1" applyAlignment="1">
      <alignment vertical="center" wrapText="1"/>
    </xf>
    <xf numFmtId="0" fontId="6" fillId="0" borderId="0" xfId="0" applyFont="1" applyAlignment="1">
      <alignment vertical="center" wrapText="1"/>
    </xf>
    <xf numFmtId="49" fontId="0" fillId="0" borderId="0" xfId="0" applyNumberFormat="1" applyAlignment="1">
      <alignment horizontal="left" vertical="center" wrapText="1"/>
    </xf>
    <xf numFmtId="0" fontId="5" fillId="0" borderId="0" xfId="0" applyFont="1" applyAlignment="1">
      <alignment horizontal="center" vertical="center" wrapText="1"/>
    </xf>
    <xf numFmtId="49" fontId="5" fillId="0" borderId="0" xfId="0" applyNumberFormat="1" applyFont="1" applyAlignment="1">
      <alignment horizontal="right" vertical="center" wrapText="1"/>
    </xf>
    <xf numFmtId="0" fontId="4" fillId="0" borderId="0" xfId="0" applyFont="1" applyAlignment="1">
      <alignment vertical="center" wrapText="1"/>
    </xf>
    <xf numFmtId="0" fontId="3" fillId="0" borderId="0" xfId="0" applyFont="1"/>
    <xf numFmtId="2" fontId="7" fillId="0" borderId="0" xfId="0" applyNumberFormat="1" applyFont="1" applyAlignment="1">
      <alignment horizontal="center" vertical="center" wrapText="1"/>
    </xf>
    <xf numFmtId="0" fontId="9" fillId="0" borderId="8" xfId="0" applyFont="1" applyBorder="1" applyAlignment="1" applyProtection="1">
      <alignment horizontal="left" vertical="center" wrapText="1"/>
      <protection locked="0"/>
    </xf>
    <xf numFmtId="0" fontId="6" fillId="0" borderId="0" xfId="0" applyFont="1" applyAlignment="1">
      <alignment horizontal="right" vertical="center" wrapText="1"/>
    </xf>
    <xf numFmtId="0" fontId="9" fillId="0" borderId="7"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6" fillId="4" borderId="30" xfId="0" applyFont="1" applyFill="1" applyBorder="1" applyAlignment="1">
      <alignment horizontal="left" vertical="center" wrapText="1"/>
    </xf>
    <xf numFmtId="165" fontId="6" fillId="2" borderId="35" xfId="0" applyNumberFormat="1" applyFont="1" applyFill="1" applyBorder="1" applyAlignment="1">
      <alignment horizontal="right" vertical="center" wrapText="1"/>
    </xf>
    <xf numFmtId="0" fontId="6" fillId="4" borderId="29" xfId="0" applyFont="1" applyFill="1" applyBorder="1" applyAlignment="1">
      <alignment horizontal="left" vertical="center" wrapText="1"/>
    </xf>
    <xf numFmtId="165" fontId="6" fillId="2" borderId="33" xfId="0" applyNumberFormat="1" applyFont="1" applyFill="1" applyBorder="1" applyAlignment="1">
      <alignment horizontal="right" vertical="center" wrapText="1"/>
    </xf>
    <xf numFmtId="0" fontId="6" fillId="4" borderId="24" xfId="0" applyFont="1" applyFill="1" applyBorder="1" applyAlignment="1">
      <alignment horizontal="left" vertical="center" wrapText="1"/>
    </xf>
    <xf numFmtId="0" fontId="6" fillId="4" borderId="29" xfId="0" applyFont="1" applyFill="1" applyBorder="1" applyAlignment="1">
      <alignment vertical="center" wrapText="1"/>
    </xf>
    <xf numFmtId="10" fontId="6" fillId="2" borderId="33" xfId="0" applyNumberFormat="1" applyFont="1" applyFill="1" applyBorder="1" applyAlignment="1">
      <alignment horizontal="right" vertical="center" wrapText="1"/>
    </xf>
    <xf numFmtId="165" fontId="9" fillId="0" borderId="7" xfId="0" applyNumberFormat="1" applyFont="1" applyBorder="1" applyAlignment="1">
      <alignment vertical="center" wrapText="1"/>
    </xf>
    <xf numFmtId="165" fontId="9" fillId="0" borderId="22" xfId="0" applyNumberFormat="1" applyFont="1" applyBorder="1" applyAlignment="1">
      <alignment vertical="center" wrapText="1"/>
    </xf>
    <xf numFmtId="0" fontId="6" fillId="4" borderId="21" xfId="0" applyFont="1" applyFill="1" applyBorder="1" applyAlignment="1">
      <alignment horizontal="left" vertical="center" wrapText="1"/>
    </xf>
    <xf numFmtId="165" fontId="6" fillId="2" borderId="37" xfId="0" applyNumberFormat="1" applyFont="1" applyFill="1" applyBorder="1" applyAlignment="1">
      <alignment horizontal="right" vertical="center" wrapText="1"/>
    </xf>
    <xf numFmtId="0" fontId="19" fillId="5" borderId="32"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21" fillId="0" borderId="0" xfId="5" applyBorder="1" applyAlignment="1">
      <alignment vertical="center" wrapText="1"/>
    </xf>
    <xf numFmtId="0" fontId="6" fillId="4" borderId="30" xfId="0" applyFont="1" applyFill="1" applyBorder="1" applyAlignment="1">
      <alignment horizontal="center" vertical="center" wrapText="1"/>
    </xf>
    <xf numFmtId="10" fontId="7" fillId="0" borderId="0" xfId="0" applyNumberFormat="1" applyFont="1" applyAlignment="1">
      <alignment horizontal="center" vertical="center" wrapText="1"/>
    </xf>
    <xf numFmtId="165" fontId="9" fillId="0" borderId="10" xfId="0" applyNumberFormat="1" applyFont="1" applyBorder="1" applyAlignment="1" applyProtection="1">
      <alignment horizontal="left" vertical="center" wrapText="1"/>
      <protection locked="0"/>
    </xf>
    <xf numFmtId="165" fontId="9" fillId="0" borderId="23" xfId="0" applyNumberFormat="1" applyFont="1" applyBorder="1" applyAlignment="1" applyProtection="1">
      <alignment horizontal="left" vertical="center" wrapText="1"/>
      <protection locked="0"/>
    </xf>
    <xf numFmtId="165" fontId="6" fillId="2" borderId="40" xfId="0" applyNumberFormat="1" applyFont="1" applyFill="1" applyBorder="1" applyAlignment="1">
      <alignment horizontal="right" vertical="center" wrapText="1"/>
    </xf>
    <xf numFmtId="0" fontId="6" fillId="4" borderId="24" xfId="0" applyFont="1" applyFill="1" applyBorder="1" applyAlignment="1">
      <alignment horizontal="center" vertical="center" wrapText="1"/>
    </xf>
    <xf numFmtId="165" fontId="6" fillId="2" borderId="8" xfId="0" applyNumberFormat="1" applyFont="1" applyFill="1" applyBorder="1" applyAlignment="1">
      <alignment horizontal="center" vertical="center" wrapText="1"/>
    </xf>
    <xf numFmtId="165" fontId="6" fillId="2" borderId="33" xfId="0" applyNumberFormat="1" applyFont="1" applyFill="1" applyBorder="1" applyAlignment="1">
      <alignment horizontal="center" vertical="center" wrapText="1"/>
    </xf>
    <xf numFmtId="10" fontId="6" fillId="2" borderId="32" xfId="0" applyNumberFormat="1" applyFont="1" applyFill="1" applyBorder="1" applyAlignment="1">
      <alignment horizontal="right" vertical="center" wrapText="1"/>
    </xf>
    <xf numFmtId="0" fontId="0" fillId="0" borderId="0" xfId="0" applyAlignment="1">
      <alignment wrapText="1"/>
    </xf>
    <xf numFmtId="165" fontId="6" fillId="4" borderId="37" xfId="0" applyNumberFormat="1" applyFont="1" applyFill="1" applyBorder="1" applyAlignment="1">
      <alignment horizontal="right" vertical="center" wrapText="1"/>
    </xf>
    <xf numFmtId="165" fontId="6" fillId="2" borderId="8" xfId="0" applyNumberFormat="1" applyFont="1" applyFill="1" applyBorder="1" applyAlignment="1" applyProtection="1">
      <alignment horizontal="center" vertical="center" wrapText="1"/>
      <protection locked="0"/>
    </xf>
    <xf numFmtId="165" fontId="6" fillId="2" borderId="35" xfId="0" applyNumberFormat="1" applyFont="1" applyFill="1" applyBorder="1" applyAlignment="1" applyProtection="1">
      <alignment horizontal="right" vertical="center" wrapText="1"/>
      <protection locked="0"/>
    </xf>
    <xf numFmtId="165" fontId="6" fillId="2" borderId="33" xfId="0" applyNumberFormat="1" applyFont="1" applyFill="1" applyBorder="1" applyAlignment="1" applyProtection="1">
      <alignment horizontal="right" vertical="center" wrapText="1"/>
      <protection locked="0"/>
    </xf>
    <xf numFmtId="165" fontId="6" fillId="2" borderId="33" xfId="0" applyNumberFormat="1" applyFont="1" applyFill="1" applyBorder="1" applyAlignment="1" applyProtection="1">
      <alignment horizontal="center" vertical="center" wrapText="1"/>
      <protection locked="0"/>
    </xf>
    <xf numFmtId="167" fontId="3" fillId="3" borderId="0" xfId="1" applyNumberFormat="1" applyFont="1" applyFill="1" applyAlignment="1" applyProtection="1">
      <alignment horizontal="center" vertical="top" wrapText="1"/>
    </xf>
    <xf numFmtId="0" fontId="3" fillId="3" borderId="0" xfId="0" applyFont="1" applyFill="1" applyAlignment="1" applyProtection="1">
      <alignment vertical="top" wrapText="1"/>
      <protection locked="0"/>
    </xf>
    <xf numFmtId="0" fontId="5" fillId="3" borderId="0" xfId="0" applyFont="1" applyFill="1" applyAlignment="1" applyProtection="1">
      <alignment vertical="top" wrapText="1"/>
      <protection locked="0"/>
    </xf>
    <xf numFmtId="0" fontId="11" fillId="3" borderId="0" xfId="0" applyFont="1" applyFill="1" applyAlignment="1" applyProtection="1">
      <alignment vertical="center" wrapText="1"/>
      <protection locked="0"/>
    </xf>
    <xf numFmtId="0" fontId="7" fillId="3" borderId="0" xfId="0" applyFont="1" applyFill="1" applyAlignment="1" applyProtection="1">
      <alignment vertical="top" wrapText="1"/>
      <protection locked="0"/>
    </xf>
    <xf numFmtId="0" fontId="8" fillId="3" borderId="0" xfId="0" applyFont="1" applyFill="1" applyAlignment="1" applyProtection="1">
      <alignment vertical="top" wrapText="1"/>
      <protection locked="0"/>
    </xf>
    <xf numFmtId="1" fontId="3" fillId="3" borderId="0" xfId="0" applyNumberFormat="1" applyFont="1" applyFill="1" applyAlignment="1" applyProtection="1">
      <alignment horizontal="center" vertical="top" wrapText="1"/>
      <protection locked="0"/>
    </xf>
    <xf numFmtId="167" fontId="3" fillId="3" borderId="0" xfId="1" applyNumberFormat="1" applyFont="1" applyFill="1" applyAlignment="1" applyProtection="1">
      <alignment horizontal="center" vertical="top" wrapText="1"/>
      <protection locked="0"/>
    </xf>
    <xf numFmtId="165" fontId="3" fillId="3" borderId="0" xfId="0" applyNumberFormat="1" applyFont="1" applyFill="1" applyAlignment="1" applyProtection="1">
      <alignment horizontal="right" vertical="top" wrapText="1"/>
      <protection locked="0"/>
    </xf>
    <xf numFmtId="1" fontId="7" fillId="3" borderId="0" xfId="0" applyNumberFormat="1" applyFont="1" applyFill="1" applyAlignment="1" applyProtection="1">
      <alignment horizontal="center" vertical="top" wrapText="1"/>
      <protection locked="0"/>
    </xf>
    <xf numFmtId="167" fontId="7" fillId="3" borderId="0" xfId="1" applyNumberFormat="1" applyFont="1" applyFill="1" applyAlignment="1" applyProtection="1">
      <alignment horizontal="center" vertical="top" wrapText="1"/>
      <protection locked="0"/>
    </xf>
    <xf numFmtId="165" fontId="7" fillId="3" borderId="0" xfId="0" applyNumberFormat="1" applyFont="1" applyFill="1" applyAlignment="1" applyProtection="1">
      <alignment horizontal="right" vertical="top" wrapText="1"/>
      <protection locked="0"/>
    </xf>
    <xf numFmtId="165" fontId="9" fillId="0" borderId="49" xfId="0" applyNumberFormat="1" applyFont="1" applyBorder="1" applyAlignment="1" applyProtection="1">
      <alignment horizontal="left" vertical="center" wrapText="1"/>
      <protection locked="0"/>
    </xf>
    <xf numFmtId="165" fontId="9" fillId="0" borderId="50" xfId="0" applyNumberFormat="1" applyFont="1" applyBorder="1" applyAlignment="1" applyProtection="1">
      <alignment horizontal="left" vertical="center" wrapText="1"/>
      <protection locked="0"/>
    </xf>
    <xf numFmtId="0" fontId="6" fillId="0" borderId="0" xfId="0" applyFont="1" applyAlignment="1">
      <alignment horizontal="left" vertical="center" wrapText="1"/>
    </xf>
    <xf numFmtId="0" fontId="19" fillId="5" borderId="34" xfId="0" applyFont="1" applyFill="1" applyBorder="1" applyAlignment="1">
      <alignment horizontal="center" vertical="center" wrapText="1"/>
    </xf>
    <xf numFmtId="0" fontId="3" fillId="0" borderId="0" xfId="0" applyFont="1" applyAlignment="1">
      <alignment wrapText="1"/>
    </xf>
    <xf numFmtId="164" fontId="3" fillId="0" borderId="6" xfId="0" applyNumberFormat="1" applyFont="1" applyBorder="1" applyAlignment="1" applyProtection="1">
      <alignment horizontal="right" vertical="center" wrapText="1"/>
      <protection locked="0"/>
    </xf>
    <xf numFmtId="164" fontId="3" fillId="0" borderId="1" xfId="0" applyNumberFormat="1" applyFont="1" applyBorder="1" applyAlignment="1" applyProtection="1">
      <alignment horizontal="right" vertical="center" wrapText="1"/>
      <protection locked="0"/>
    </xf>
    <xf numFmtId="10" fontId="0" fillId="0" borderId="6" xfId="4" applyNumberFormat="1" applyFont="1" applyFill="1" applyBorder="1" applyAlignment="1" applyProtection="1">
      <alignment horizontal="right" vertical="center" wrapText="1"/>
      <protection locked="0"/>
    </xf>
    <xf numFmtId="1" fontId="3" fillId="0" borderId="6" xfId="0" applyNumberFormat="1"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10" fontId="0" fillId="0" borderId="1" xfId="4" applyNumberFormat="1" applyFont="1" applyBorder="1" applyAlignment="1" applyProtection="1">
      <alignment horizontal="right" vertical="center" wrapText="1"/>
      <protection locked="0"/>
    </xf>
    <xf numFmtId="0" fontId="5" fillId="3" borderId="0" xfId="0" applyFont="1" applyFill="1" applyAlignment="1" applyProtection="1">
      <alignment vertical="center" wrapText="1"/>
      <protection locked="0"/>
    </xf>
    <xf numFmtId="9" fontId="18" fillId="2" borderId="31" xfId="4" applyFont="1" applyFill="1" applyBorder="1" applyAlignment="1" applyProtection="1">
      <alignment horizontal="right" vertical="center"/>
    </xf>
    <xf numFmtId="164" fontId="3" fillId="0" borderId="1" xfId="1" applyNumberFormat="1" applyFont="1" applyFill="1" applyBorder="1" applyAlignment="1" applyProtection="1">
      <alignment horizontal="right" vertical="center" wrapText="1"/>
      <protection locked="0"/>
    </xf>
    <xf numFmtId="165" fontId="3" fillId="0" borderId="1" xfId="1" applyNumberFormat="1" applyFont="1" applyFill="1" applyBorder="1" applyAlignment="1" applyProtection="1">
      <alignment horizontal="right" vertical="center" wrapText="1"/>
      <protection locked="0"/>
    </xf>
    <xf numFmtId="0" fontId="3" fillId="0" borderId="9"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10" fontId="0" fillId="3" borderId="9" xfId="4" applyNumberFormat="1" applyFont="1" applyFill="1" applyBorder="1" applyAlignment="1" applyProtection="1">
      <alignment horizontal="right" vertical="center" wrapText="1"/>
      <protection locked="0"/>
    </xf>
    <xf numFmtId="10" fontId="3" fillId="3" borderId="1" xfId="4" applyNumberFormat="1" applyFont="1" applyFill="1" applyBorder="1" applyAlignment="1" applyProtection="1">
      <alignment horizontal="right" vertical="center" wrapText="1"/>
      <protection locked="0"/>
    </xf>
    <xf numFmtId="0" fontId="3" fillId="0" borderId="4" xfId="0" applyFont="1" applyBorder="1" applyAlignment="1" applyProtection="1">
      <alignment horizontal="left" vertical="center" wrapText="1"/>
      <protection locked="0"/>
    </xf>
    <xf numFmtId="164" fontId="3" fillId="0" borderId="4" xfId="1" applyNumberFormat="1" applyFont="1" applyFill="1" applyBorder="1" applyAlignment="1" applyProtection="1">
      <alignment horizontal="right" vertical="center" wrapText="1"/>
      <protection locked="0"/>
    </xf>
    <xf numFmtId="165" fontId="3" fillId="0" borderId="4" xfId="1" applyNumberFormat="1" applyFont="1" applyFill="1" applyBorder="1" applyAlignment="1" applyProtection="1">
      <alignment horizontal="right" vertical="center" wrapText="1"/>
      <protection locked="0"/>
    </xf>
    <xf numFmtId="164" fontId="3" fillId="0" borderId="16" xfId="1" applyNumberFormat="1" applyFont="1" applyFill="1" applyBorder="1" applyAlignment="1" applyProtection="1">
      <alignment horizontal="right" vertical="center" wrapText="1"/>
      <protection locked="0"/>
    </xf>
    <xf numFmtId="164" fontId="3" fillId="0" borderId="18" xfId="1" applyNumberFormat="1" applyFont="1" applyFill="1" applyBorder="1" applyAlignment="1" applyProtection="1">
      <alignment horizontal="right" vertical="center" wrapText="1"/>
      <protection locked="0"/>
    </xf>
    <xf numFmtId="165" fontId="3" fillId="0" borderId="18" xfId="1" applyNumberFormat="1" applyFont="1" applyFill="1" applyBorder="1" applyAlignment="1" applyProtection="1">
      <alignment horizontal="right" vertical="center" wrapText="1"/>
      <protection locked="0"/>
    </xf>
    <xf numFmtId="0" fontId="3" fillId="0" borderId="11" xfId="0" applyFont="1" applyBorder="1" applyAlignment="1" applyProtection="1">
      <alignment horizontal="left" vertical="center" wrapText="1"/>
      <protection locked="0"/>
    </xf>
    <xf numFmtId="10" fontId="0" fillId="3" borderId="39" xfId="4" applyNumberFormat="1" applyFont="1" applyFill="1" applyBorder="1" applyAlignment="1" applyProtection="1">
      <alignment horizontal="right" vertical="center" wrapText="1"/>
      <protection locked="0"/>
    </xf>
    <xf numFmtId="0" fontId="3" fillId="0" borderId="5"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1" fontId="3" fillId="0" borderId="3" xfId="1" applyNumberFormat="1" applyFont="1" applyFill="1" applyBorder="1" applyAlignment="1" applyProtection="1">
      <alignment horizontal="center" vertical="center" wrapText="1"/>
      <protection locked="0"/>
    </xf>
    <xf numFmtId="164" fontId="6" fillId="2" borderId="48" xfId="1" applyNumberFormat="1" applyFont="1" applyFill="1" applyBorder="1" applyAlignment="1" applyProtection="1">
      <alignment horizontal="right" vertical="center" wrapText="1"/>
    </xf>
    <xf numFmtId="1" fontId="3" fillId="0" borderId="31" xfId="0" applyNumberFormat="1" applyFont="1" applyBorder="1" applyAlignment="1" applyProtection="1">
      <alignment horizontal="center" vertical="center" wrapText="1"/>
      <protection locked="0"/>
    </xf>
    <xf numFmtId="164" fontId="3" fillId="0" borderId="31" xfId="0" applyNumberFormat="1" applyFont="1" applyBorder="1" applyAlignment="1" applyProtection="1">
      <alignment horizontal="right" vertical="center" wrapText="1"/>
      <protection locked="0"/>
    </xf>
    <xf numFmtId="10" fontId="0" fillId="0" borderId="31" xfId="4" applyNumberFormat="1" applyFont="1" applyBorder="1" applyAlignment="1" applyProtection="1">
      <alignment horizontal="right" vertical="center" wrapText="1"/>
      <protection locked="0"/>
    </xf>
    <xf numFmtId="164" fontId="18" fillId="2" borderId="55" xfId="0" applyNumberFormat="1" applyFont="1" applyFill="1" applyBorder="1" applyAlignment="1">
      <alignment horizontal="right" vertical="center" wrapText="1"/>
    </xf>
    <xf numFmtId="164" fontId="18" fillId="2" borderId="31" xfId="0" applyNumberFormat="1" applyFont="1" applyFill="1" applyBorder="1" applyAlignment="1">
      <alignment horizontal="right" vertical="center" wrapText="1"/>
    </xf>
    <xf numFmtId="164" fontId="18" fillId="2" borderId="51" xfId="0" applyNumberFormat="1" applyFont="1" applyFill="1" applyBorder="1" applyAlignment="1">
      <alignment horizontal="right" vertical="center" wrapText="1"/>
    </xf>
    <xf numFmtId="10" fontId="18" fillId="2" borderId="38" xfId="0" applyNumberFormat="1" applyFont="1" applyFill="1" applyBorder="1" applyAlignment="1">
      <alignment horizontal="right" vertical="center" wrapText="1"/>
    </xf>
    <xf numFmtId="1" fontId="18" fillId="2" borderId="31" xfId="0" applyNumberFormat="1" applyFont="1" applyFill="1" applyBorder="1" applyAlignment="1">
      <alignment horizontal="center" vertical="center" wrapText="1"/>
    </xf>
    <xf numFmtId="164" fontId="18" fillId="2" borderId="48" xfId="0" applyNumberFormat="1" applyFont="1" applyFill="1" applyBorder="1" applyAlignment="1">
      <alignment horizontal="right" vertical="center"/>
    </xf>
    <xf numFmtId="164" fontId="18" fillId="2" borderId="31" xfId="0" applyNumberFormat="1" applyFont="1" applyFill="1" applyBorder="1" applyAlignment="1">
      <alignment horizontal="right" vertical="center"/>
    </xf>
    <xf numFmtId="164" fontId="18" fillId="2" borderId="38" xfId="0" applyNumberFormat="1" applyFont="1" applyFill="1" applyBorder="1" applyAlignment="1">
      <alignment horizontal="right" vertical="center"/>
    </xf>
    <xf numFmtId="164" fontId="18" fillId="2" borderId="48" xfId="1" applyNumberFormat="1" applyFont="1" applyFill="1" applyBorder="1" applyAlignment="1" applyProtection="1">
      <alignment horizontal="right" vertical="center" wrapText="1"/>
    </xf>
    <xf numFmtId="1" fontId="18" fillId="2" borderId="31" xfId="0" applyNumberFormat="1" applyFont="1" applyFill="1" applyBorder="1" applyAlignment="1">
      <alignment horizontal="center" vertical="center"/>
    </xf>
    <xf numFmtId="0" fontId="9" fillId="0" borderId="0" xfId="0" applyFont="1" applyAlignment="1">
      <alignment horizontal="left" vertical="center" wrapText="1"/>
    </xf>
    <xf numFmtId="165" fontId="6" fillId="0" borderId="0" xfId="0" applyNumberFormat="1" applyFont="1" applyAlignment="1">
      <alignment horizontal="right" vertical="center" wrapText="1"/>
    </xf>
    <xf numFmtId="49" fontId="4" fillId="0" borderId="0" xfId="0" applyNumberFormat="1" applyFont="1" applyAlignment="1">
      <alignment horizontal="left" vertical="center" wrapText="1"/>
    </xf>
    <xf numFmtId="2" fontId="4" fillId="0" borderId="0" xfId="0" applyNumberFormat="1" applyFont="1" applyAlignment="1">
      <alignment vertical="center" wrapText="1"/>
    </xf>
    <xf numFmtId="49" fontId="4" fillId="0" borderId="0" xfId="0" applyNumberFormat="1" applyFont="1" applyAlignment="1">
      <alignment vertical="center" wrapText="1"/>
    </xf>
    <xf numFmtId="10" fontId="4" fillId="0" borderId="0" xfId="0" applyNumberFormat="1" applyFont="1" applyAlignment="1">
      <alignment vertical="center" wrapText="1"/>
    </xf>
    <xf numFmtId="164" fontId="4" fillId="0" borderId="0" xfId="0" applyNumberFormat="1" applyFont="1" applyAlignment="1">
      <alignment vertical="center" wrapText="1"/>
    </xf>
    <xf numFmtId="0" fontId="4" fillId="0" borderId="0" xfId="0" applyFont="1" applyAlignment="1">
      <alignment horizontal="right" vertical="center" wrapText="1"/>
    </xf>
    <xf numFmtId="2" fontId="9" fillId="0" borderId="0" xfId="0" applyNumberFormat="1" applyFont="1" applyAlignment="1">
      <alignment horizontal="left" vertical="center" wrapText="1"/>
    </xf>
    <xf numFmtId="10" fontId="9" fillId="0" borderId="0" xfId="0" applyNumberFormat="1" applyFont="1" applyAlignment="1">
      <alignment horizontal="left" vertical="center" wrapText="1"/>
    </xf>
    <xf numFmtId="164" fontId="9" fillId="0" borderId="0" xfId="0" applyNumberFormat="1" applyFont="1" applyAlignment="1">
      <alignment horizontal="left" vertical="center" wrapText="1"/>
    </xf>
    <xf numFmtId="0" fontId="27" fillId="5" borderId="63" xfId="0" applyFont="1" applyFill="1" applyBorder="1" applyAlignment="1">
      <alignment horizontal="center" vertical="center" wrapText="1"/>
    </xf>
    <xf numFmtId="2" fontId="27" fillId="5" borderId="17" xfId="0" applyNumberFormat="1" applyFont="1" applyFill="1" applyBorder="1" applyAlignment="1">
      <alignment horizontal="center" vertical="center" wrapText="1"/>
    </xf>
    <xf numFmtId="1" fontId="27" fillId="5" borderId="17" xfId="0" applyNumberFormat="1" applyFont="1" applyFill="1" applyBorder="1" applyAlignment="1">
      <alignment horizontal="center" vertical="center" wrapText="1"/>
    </xf>
    <xf numFmtId="164" fontId="27" fillId="5" borderId="17" xfId="0" applyNumberFormat="1" applyFont="1" applyFill="1" applyBorder="1" applyAlignment="1">
      <alignment horizontal="center" vertical="center" wrapText="1"/>
    </xf>
    <xf numFmtId="164" fontId="26" fillId="5" borderId="17" xfId="0" applyNumberFormat="1" applyFont="1" applyFill="1" applyBorder="1" applyAlignment="1">
      <alignment horizontal="center" vertical="center" wrapText="1"/>
    </xf>
    <xf numFmtId="10" fontId="26" fillId="5" borderId="17" xfId="0" applyNumberFormat="1" applyFont="1" applyFill="1" applyBorder="1" applyAlignment="1">
      <alignment horizontal="center" vertical="center" wrapText="1"/>
    </xf>
    <xf numFmtId="165" fontId="27" fillId="5" borderId="39" xfId="0" applyNumberFormat="1" applyFont="1" applyFill="1" applyBorder="1" applyAlignment="1">
      <alignment horizontal="center" vertical="center" wrapText="1"/>
    </xf>
    <xf numFmtId="164" fontId="26" fillId="5" borderId="60" xfId="0" applyNumberFormat="1" applyFont="1" applyFill="1" applyBorder="1" applyAlignment="1">
      <alignment horizontal="center" vertical="center" wrapText="1"/>
    </xf>
    <xf numFmtId="0" fontId="27" fillId="5" borderId="17" xfId="0" applyFont="1" applyFill="1" applyBorder="1" applyAlignment="1">
      <alignment horizontal="center" vertical="center" wrapText="1"/>
    </xf>
    <xf numFmtId="0" fontId="18" fillId="2" borderId="5" xfId="0" applyFont="1" applyFill="1" applyBorder="1" applyAlignment="1">
      <alignment horizontal="left" vertical="center" wrapText="1"/>
    </xf>
    <xf numFmtId="1" fontId="18" fillId="2" borderId="6" xfId="0" applyNumberFormat="1" applyFont="1" applyFill="1" applyBorder="1" applyAlignment="1">
      <alignment horizontal="center" vertical="center" wrapText="1"/>
    </xf>
    <xf numFmtId="164" fontId="18" fillId="2" borderId="6" xfId="0" applyNumberFormat="1" applyFont="1" applyFill="1" applyBorder="1" applyAlignment="1">
      <alignment horizontal="right" vertical="center" wrapText="1"/>
    </xf>
    <xf numFmtId="10" fontId="18" fillId="2" borderId="6" xfId="0" applyNumberFormat="1" applyFont="1" applyFill="1" applyBorder="1" applyAlignment="1">
      <alignment horizontal="right" vertical="center" wrapText="1"/>
    </xf>
    <xf numFmtId="9" fontId="18" fillId="2" borderId="6" xfId="4" applyFont="1" applyFill="1" applyBorder="1" applyAlignment="1" applyProtection="1">
      <alignment horizontal="right" vertical="center" wrapText="1"/>
    </xf>
    <xf numFmtId="164" fontId="18" fillId="2" borderId="9" xfId="0" applyNumberFormat="1" applyFont="1" applyFill="1" applyBorder="1" applyAlignment="1">
      <alignment horizontal="right" vertical="center" wrapText="1"/>
    </xf>
    <xf numFmtId="0" fontId="18" fillId="2" borderId="51" xfId="0" applyFont="1" applyFill="1" applyBorder="1" applyAlignment="1">
      <alignment horizontal="left" vertical="center" wrapText="1"/>
    </xf>
    <xf numFmtId="164" fontId="18" fillId="2" borderId="62" xfId="0" applyNumberFormat="1" applyFont="1" applyFill="1" applyBorder="1" applyAlignment="1">
      <alignment horizontal="right" vertical="center" wrapText="1"/>
    </xf>
    <xf numFmtId="9" fontId="18" fillId="2" borderId="31" xfId="4" applyFont="1" applyFill="1" applyBorder="1" applyAlignment="1" applyProtection="1">
      <alignment horizontal="right" vertical="center" wrapText="1"/>
    </xf>
    <xf numFmtId="164" fontId="3" fillId="2" borderId="55" xfId="0" applyNumberFormat="1" applyFont="1" applyFill="1" applyBorder="1" applyAlignment="1">
      <alignment horizontal="right" vertical="center" wrapText="1"/>
    </xf>
    <xf numFmtId="164" fontId="0" fillId="2" borderId="6" xfId="0" applyNumberFormat="1" applyFill="1" applyBorder="1" applyAlignment="1">
      <alignment horizontal="right" vertical="center" wrapText="1"/>
    </xf>
    <xf numFmtId="164" fontId="3" fillId="2" borderId="1" xfId="0" applyNumberFormat="1" applyFont="1" applyFill="1" applyBorder="1" applyAlignment="1">
      <alignment horizontal="right" vertical="center" wrapText="1"/>
    </xf>
    <xf numFmtId="164" fontId="0" fillId="2" borderId="9" xfId="0" applyNumberFormat="1" applyFill="1" applyBorder="1" applyAlignment="1">
      <alignment horizontal="right" vertical="center" wrapText="1"/>
    </xf>
    <xf numFmtId="164" fontId="3" fillId="2" borderId="6" xfId="0" applyNumberFormat="1" applyFont="1" applyFill="1" applyBorder="1" applyAlignment="1">
      <alignment horizontal="right" vertical="center" wrapText="1"/>
    </xf>
    <xf numFmtId="164" fontId="0" fillId="2" borderId="1" xfId="0" applyNumberFormat="1" applyFill="1" applyBorder="1" applyAlignment="1">
      <alignment horizontal="right" vertical="center" wrapText="1"/>
    </xf>
    <xf numFmtId="164" fontId="0" fillId="2" borderId="18" xfId="0" applyNumberFormat="1" applyFill="1" applyBorder="1" applyAlignment="1">
      <alignment horizontal="right" vertical="center" wrapText="1"/>
    </xf>
    <xf numFmtId="164" fontId="0" fillId="2" borderId="3" xfId="0" applyNumberFormat="1" applyFill="1" applyBorder="1" applyAlignment="1">
      <alignment horizontal="right" vertical="center" wrapText="1"/>
    </xf>
    <xf numFmtId="164" fontId="3" fillId="2" borderId="31" xfId="0" applyNumberFormat="1" applyFont="1" applyFill="1" applyBorder="1" applyAlignment="1">
      <alignment horizontal="right" vertical="center" wrapText="1"/>
    </xf>
    <xf numFmtId="164" fontId="0" fillId="2" borderId="31" xfId="0" applyNumberFormat="1" applyFill="1" applyBorder="1" applyAlignment="1">
      <alignment horizontal="right" vertical="center" wrapText="1"/>
    </xf>
    <xf numFmtId="164" fontId="0" fillId="0" borderId="0" xfId="0" applyNumberFormat="1"/>
    <xf numFmtId="164" fontId="6" fillId="2" borderId="48" xfId="0" applyNumberFormat="1" applyFont="1" applyFill="1" applyBorder="1" applyAlignment="1">
      <alignment horizontal="right" vertical="center" wrapText="1"/>
    </xf>
    <xf numFmtId="165" fontId="6" fillId="2" borderId="48" xfId="0" applyNumberFormat="1" applyFont="1" applyFill="1" applyBorder="1" applyAlignment="1">
      <alignment horizontal="right" vertical="center" wrapText="1"/>
    </xf>
    <xf numFmtId="10" fontId="6" fillId="2" borderId="48" xfId="4" applyNumberFormat="1" applyFont="1" applyFill="1" applyBorder="1" applyAlignment="1" applyProtection="1">
      <alignment horizontal="right" vertical="center" wrapText="1"/>
    </xf>
    <xf numFmtId="164" fontId="6" fillId="2" borderId="48" xfId="0" applyNumberFormat="1" applyFont="1" applyFill="1" applyBorder="1" applyAlignment="1">
      <alignment vertical="center" wrapText="1"/>
    </xf>
    <xf numFmtId="10" fontId="6" fillId="0" borderId="0" xfId="4" applyNumberFormat="1" applyFont="1" applyFill="1" applyBorder="1" applyAlignment="1" applyProtection="1">
      <alignment vertical="center" wrapText="1"/>
    </xf>
    <xf numFmtId="165" fontId="6" fillId="0" borderId="0" xfId="0" applyNumberFormat="1" applyFont="1" applyAlignment="1">
      <alignment vertical="center" wrapText="1"/>
    </xf>
    <xf numFmtId="0" fontId="6" fillId="4" borderId="36" xfId="0" applyFont="1" applyFill="1" applyBorder="1" applyAlignment="1">
      <alignment horizontal="center" vertical="center" wrapText="1"/>
    </xf>
    <xf numFmtId="0" fontId="6" fillId="4" borderId="48" xfId="0" applyFont="1" applyFill="1" applyBorder="1" applyAlignment="1">
      <alignment horizontal="center" vertical="center" wrapText="1"/>
    </xf>
    <xf numFmtId="165" fontId="6" fillId="4" borderId="47" xfId="0" applyNumberFormat="1" applyFont="1" applyFill="1" applyBorder="1" applyAlignment="1">
      <alignment horizontal="center" vertical="center" wrapText="1"/>
    </xf>
    <xf numFmtId="0" fontId="6" fillId="4" borderId="47" xfId="0" applyFont="1" applyFill="1" applyBorder="1" applyAlignment="1">
      <alignment horizontal="left" vertical="center" wrapText="1"/>
    </xf>
    <xf numFmtId="164" fontId="6" fillId="2" borderId="63" xfId="1" applyNumberFormat="1" applyFont="1" applyFill="1" applyBorder="1" applyAlignment="1" applyProtection="1">
      <alignment horizontal="right" vertical="center" wrapText="1"/>
    </xf>
    <xf numFmtId="164" fontId="6" fillId="2" borderId="17" xfId="1" applyNumberFormat="1" applyFont="1" applyFill="1" applyBorder="1" applyAlignment="1" applyProtection="1">
      <alignment horizontal="right" vertical="center" wrapText="1"/>
    </xf>
    <xf numFmtId="164" fontId="6" fillId="2" borderId="64" xfId="1" applyNumberFormat="1" applyFont="1" applyFill="1" applyBorder="1" applyAlignment="1" applyProtection="1">
      <alignment horizontal="right" vertical="center" wrapText="1"/>
    </xf>
    <xf numFmtId="10" fontId="3" fillId="0" borderId="6" xfId="0" applyNumberFormat="1" applyFont="1" applyBorder="1" applyAlignment="1" applyProtection="1">
      <alignment horizontal="right" vertical="center" wrapText="1"/>
      <protection locked="0"/>
    </xf>
    <xf numFmtId="10" fontId="3" fillId="0" borderId="1" xfId="0" applyNumberFormat="1" applyFont="1" applyBorder="1" applyAlignment="1" applyProtection="1">
      <alignment horizontal="right" vertical="center" wrapText="1"/>
      <protection locked="0"/>
    </xf>
    <xf numFmtId="10" fontId="0" fillId="0" borderId="6" xfId="0" applyNumberFormat="1" applyBorder="1" applyAlignment="1" applyProtection="1">
      <alignment horizontal="right" vertical="center" wrapText="1"/>
      <protection locked="0"/>
    </xf>
    <xf numFmtId="10" fontId="0" fillId="0" borderId="1" xfId="0" applyNumberFormat="1" applyBorder="1" applyAlignment="1" applyProtection="1">
      <alignment horizontal="right" vertical="center" wrapText="1"/>
      <protection locked="0"/>
    </xf>
    <xf numFmtId="10" fontId="0" fillId="0" borderId="31" xfId="0" applyNumberFormat="1" applyBorder="1" applyAlignment="1" applyProtection="1">
      <alignment horizontal="right" vertical="center" wrapText="1"/>
      <protection locked="0"/>
    </xf>
    <xf numFmtId="0" fontId="3" fillId="3" borderId="0" xfId="0" applyFont="1" applyFill="1" applyAlignment="1">
      <alignment vertical="top" wrapText="1"/>
    </xf>
    <xf numFmtId="49" fontId="3" fillId="3" borderId="0" xfId="0" applyNumberFormat="1" applyFont="1" applyFill="1" applyAlignment="1">
      <alignment horizontal="left" vertical="top" wrapText="1"/>
    </xf>
    <xf numFmtId="1" fontId="3" fillId="3" borderId="0" xfId="0" applyNumberFormat="1" applyFont="1" applyFill="1" applyAlignment="1">
      <alignment horizontal="center" vertical="top" wrapText="1"/>
    </xf>
    <xf numFmtId="165" fontId="3" fillId="3" borderId="0" xfId="0" applyNumberFormat="1" applyFont="1" applyFill="1" applyAlignment="1">
      <alignment horizontal="right" vertical="top" wrapText="1"/>
    </xf>
    <xf numFmtId="0" fontId="27" fillId="5" borderId="60" xfId="0" applyFont="1" applyFill="1" applyBorder="1" applyAlignment="1">
      <alignment horizontal="center" vertical="center" wrapText="1"/>
    </xf>
    <xf numFmtId="164" fontId="18" fillId="2" borderId="53" xfId="1" applyNumberFormat="1" applyFont="1" applyFill="1" applyBorder="1" applyAlignment="1" applyProtection="1">
      <alignment horizontal="right" vertical="center" wrapText="1"/>
    </xf>
    <xf numFmtId="164" fontId="3" fillId="2" borderId="9" xfId="0" applyNumberFormat="1" applyFont="1" applyFill="1" applyBorder="1" applyAlignment="1">
      <alignment horizontal="right" vertical="center" wrapText="1"/>
    </xf>
    <xf numFmtId="0" fontId="5" fillId="3" borderId="0" xfId="0" applyFont="1" applyFill="1" applyAlignment="1">
      <alignment horizontal="right" vertical="top" wrapText="1"/>
    </xf>
    <xf numFmtId="1" fontId="5" fillId="3" borderId="0" xfId="0" applyNumberFormat="1" applyFont="1" applyFill="1" applyAlignment="1">
      <alignment horizontal="right" vertical="top" wrapText="1"/>
    </xf>
    <xf numFmtId="165" fontId="5" fillId="3" borderId="0" xfId="1" applyNumberFormat="1" applyFont="1" applyFill="1" applyBorder="1" applyAlignment="1" applyProtection="1">
      <alignment horizontal="right" vertical="top" wrapText="1"/>
    </xf>
    <xf numFmtId="164" fontId="5" fillId="3" borderId="0" xfId="0" applyNumberFormat="1" applyFont="1" applyFill="1" applyAlignment="1">
      <alignment horizontal="right" vertical="top" wrapText="1"/>
    </xf>
    <xf numFmtId="0" fontId="5" fillId="3" borderId="0" xfId="0" applyFont="1" applyFill="1" applyAlignment="1">
      <alignment horizontal="left" vertical="top" wrapText="1"/>
    </xf>
    <xf numFmtId="164" fontId="6" fillId="2" borderId="54" xfId="0" applyNumberFormat="1" applyFont="1" applyFill="1" applyBorder="1" applyAlignment="1">
      <alignment horizontal="right" vertical="center" wrapText="1"/>
    </xf>
    <xf numFmtId="165" fontId="6" fillId="2" borderId="54" xfId="0" applyNumberFormat="1" applyFont="1" applyFill="1" applyBorder="1" applyAlignment="1">
      <alignment horizontal="right" vertical="center" wrapText="1"/>
    </xf>
    <xf numFmtId="0" fontId="3" fillId="3" borderId="0" xfId="0" applyFont="1" applyFill="1" applyAlignment="1">
      <alignment horizontal="left" vertical="top" wrapText="1"/>
    </xf>
    <xf numFmtId="164" fontId="6" fillId="2" borderId="36" xfId="1" applyNumberFormat="1" applyFont="1" applyFill="1" applyBorder="1" applyAlignment="1" applyProtection="1">
      <alignment horizontal="right" vertical="center" wrapText="1"/>
    </xf>
    <xf numFmtId="164" fontId="6" fillId="2" borderId="47" xfId="1" applyNumberFormat="1" applyFont="1" applyFill="1" applyBorder="1" applyAlignment="1" applyProtection="1">
      <alignment horizontal="right" vertical="center" wrapText="1"/>
    </xf>
    <xf numFmtId="1" fontId="3" fillId="0" borderId="3" xfId="0" applyNumberFormat="1" applyFont="1" applyBorder="1" applyAlignment="1" applyProtection="1">
      <alignment horizontal="center" vertical="center" wrapText="1"/>
      <protection locked="0"/>
    </xf>
    <xf numFmtId="1" fontId="3" fillId="0" borderId="11" xfId="0" applyNumberFormat="1" applyFont="1" applyBorder="1" applyAlignment="1" applyProtection="1">
      <alignment horizontal="center" vertical="center" wrapText="1"/>
      <protection locked="0"/>
    </xf>
    <xf numFmtId="164" fontId="3" fillId="0" borderId="9" xfId="0" applyNumberFormat="1" applyFont="1" applyBorder="1" applyAlignment="1" applyProtection="1">
      <alignment horizontal="right" vertical="center" wrapText="1"/>
      <protection locked="0"/>
    </xf>
    <xf numFmtId="164" fontId="3" fillId="0" borderId="3" xfId="0" applyNumberFormat="1" applyFont="1" applyBorder="1" applyAlignment="1" applyProtection="1">
      <alignment horizontal="right" vertical="center" wrapText="1"/>
      <protection locked="0"/>
    </xf>
    <xf numFmtId="164" fontId="3" fillId="0" borderId="11" xfId="0" applyNumberFormat="1" applyFont="1" applyBorder="1" applyAlignment="1" applyProtection="1">
      <alignment horizontal="right" vertical="center" wrapText="1"/>
      <protection locked="0"/>
    </xf>
    <xf numFmtId="164" fontId="18" fillId="2" borderId="38" xfId="0" applyNumberFormat="1" applyFont="1" applyFill="1" applyBorder="1" applyAlignment="1">
      <alignment horizontal="right" vertical="center" wrapText="1"/>
    </xf>
    <xf numFmtId="165" fontId="6" fillId="4" borderId="50"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165" fontId="6" fillId="2" borderId="48" xfId="0" applyNumberFormat="1" applyFont="1" applyFill="1" applyBorder="1" applyAlignment="1">
      <alignment horizontal="center" vertical="center" wrapText="1"/>
    </xf>
    <xf numFmtId="0" fontId="3" fillId="0" borderId="0" xfId="0" applyFont="1" applyAlignment="1">
      <alignment horizontal="left" vertical="center" wrapText="1"/>
    </xf>
    <xf numFmtId="2"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0" fontId="25" fillId="3" borderId="0" xfId="0" applyFont="1" applyFill="1" applyAlignment="1">
      <alignment horizontal="left" vertical="center" wrapText="1"/>
    </xf>
    <xf numFmtId="165" fontId="3" fillId="0" borderId="9" xfId="0" applyNumberFormat="1" applyFont="1" applyBorder="1" applyAlignment="1">
      <alignment horizontal="center" vertical="center" wrapText="1"/>
    </xf>
    <xf numFmtId="165" fontId="3" fillId="0" borderId="74" xfId="0" applyNumberFormat="1" applyFont="1" applyBorder="1" applyAlignment="1">
      <alignment horizontal="left" vertical="center" wrapText="1"/>
    </xf>
    <xf numFmtId="165" fontId="3" fillId="3" borderId="1" xfId="0" applyNumberFormat="1"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165" fontId="3" fillId="3" borderId="73" xfId="0" applyNumberFormat="1" applyFont="1" applyFill="1" applyBorder="1" applyAlignment="1">
      <alignment horizontal="left" vertical="center" wrapText="1"/>
    </xf>
    <xf numFmtId="165" fontId="3" fillId="3" borderId="11" xfId="0" applyNumberFormat="1" applyFont="1" applyFill="1" applyBorder="1" applyAlignment="1">
      <alignment horizontal="center" vertical="center" wrapText="1"/>
    </xf>
    <xf numFmtId="165" fontId="3" fillId="3" borderId="73" xfId="0" applyNumberFormat="1" applyFont="1" applyFill="1" applyBorder="1" applyAlignment="1">
      <alignment horizontal="center" vertical="center" wrapText="1"/>
    </xf>
    <xf numFmtId="165" fontId="3" fillId="3" borderId="74" xfId="0" applyNumberFormat="1" applyFont="1" applyFill="1" applyBorder="1" applyAlignment="1">
      <alignment horizontal="left" vertical="center" wrapText="1"/>
    </xf>
    <xf numFmtId="0" fontId="5" fillId="0" borderId="73" xfId="0" applyFont="1" applyBorder="1" applyAlignment="1">
      <alignment vertical="center" wrapText="1"/>
    </xf>
    <xf numFmtId="0" fontId="3" fillId="0" borderId="75" xfId="0" applyFont="1" applyBorder="1" applyAlignment="1">
      <alignment vertical="center" wrapText="1"/>
    </xf>
    <xf numFmtId="164" fontId="27" fillId="5" borderId="48" xfId="0" applyNumberFormat="1" applyFont="1" applyFill="1" applyBorder="1" applyAlignment="1">
      <alignment horizontal="center" vertical="center" wrapText="1"/>
    </xf>
    <xf numFmtId="165" fontId="6" fillId="2" borderId="53" xfId="0" applyNumberFormat="1" applyFont="1" applyFill="1" applyBorder="1" applyAlignment="1">
      <alignment horizontal="center" vertical="center" wrapText="1"/>
    </xf>
    <xf numFmtId="0" fontId="18" fillId="2" borderId="36" xfId="0" applyFont="1" applyFill="1" applyBorder="1" applyAlignment="1">
      <alignment horizontal="left" vertical="center" wrapText="1"/>
    </xf>
    <xf numFmtId="0" fontId="18" fillId="2" borderId="31" xfId="0" applyFont="1" applyFill="1" applyBorder="1" applyAlignment="1">
      <alignment horizontal="center" vertical="center"/>
    </xf>
    <xf numFmtId="1" fontId="18" fillId="2" borderId="48" xfId="0" applyNumberFormat="1" applyFont="1" applyFill="1" applyBorder="1" applyAlignment="1">
      <alignment horizontal="right" vertical="center" wrapText="1"/>
    </xf>
    <xf numFmtId="0" fontId="3" fillId="0" borderId="12" xfId="0" applyFont="1" applyBorder="1" applyAlignment="1">
      <alignment horizontal="left"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center" vertical="center" wrapText="1"/>
    </xf>
    <xf numFmtId="0" fontId="18"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31" xfId="0" applyFont="1" applyBorder="1" applyAlignment="1">
      <alignment horizontal="center" vertical="center" wrapText="1"/>
    </xf>
    <xf numFmtId="1" fontId="3" fillId="0" borderId="31" xfId="0" applyNumberFormat="1" applyFont="1" applyBorder="1" applyAlignment="1">
      <alignment horizontal="right" vertical="center" wrapText="1"/>
    </xf>
    <xf numFmtId="165" fontId="18" fillId="2" borderId="17" xfId="0" applyNumberFormat="1" applyFont="1" applyFill="1" applyBorder="1" applyAlignment="1">
      <alignment horizontal="center" vertical="center" wrapText="1"/>
    </xf>
    <xf numFmtId="0" fontId="3" fillId="3" borderId="1" xfId="0" applyFont="1" applyFill="1" applyBorder="1" applyAlignment="1">
      <alignment vertical="top" wrapText="1"/>
    </xf>
    <xf numFmtId="165" fontId="3" fillId="0" borderId="4" xfId="0" applyNumberFormat="1" applyFont="1" applyBorder="1" applyAlignment="1">
      <alignment horizontal="left" vertical="center" wrapText="1"/>
    </xf>
    <xf numFmtId="165" fontId="27" fillId="5" borderId="17" xfId="0" applyNumberFormat="1" applyFont="1" applyFill="1" applyBorder="1" applyAlignment="1">
      <alignment horizontal="center" vertical="center" wrapText="1"/>
    </xf>
    <xf numFmtId="164" fontId="27" fillId="5" borderId="47" xfId="0" applyNumberFormat="1" applyFont="1" applyFill="1" applyBorder="1" applyAlignment="1">
      <alignment horizontal="center" vertical="center" wrapText="1"/>
    </xf>
    <xf numFmtId="0" fontId="18" fillId="2" borderId="64" xfId="0" applyFont="1" applyFill="1" applyBorder="1" applyAlignment="1">
      <alignment horizontal="left" vertical="center" wrapText="1"/>
    </xf>
    <xf numFmtId="0" fontId="18" fillId="2" borderId="66" xfId="0" applyFont="1" applyFill="1" applyBorder="1" applyAlignment="1">
      <alignment horizontal="left" vertical="center" wrapText="1"/>
    </xf>
    <xf numFmtId="0" fontId="27" fillId="5" borderId="47" xfId="0" applyFont="1" applyFill="1" applyBorder="1" applyAlignment="1">
      <alignment horizontal="center" vertical="center" wrapText="1"/>
    </xf>
    <xf numFmtId="0" fontId="0" fillId="0" borderId="9"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3" fillId="0" borderId="43" xfId="0" applyFont="1" applyBorder="1" applyAlignment="1">
      <alignment horizontal="left" vertical="center" wrapText="1"/>
    </xf>
    <xf numFmtId="0" fontId="0" fillId="0" borderId="12" xfId="0" applyBorder="1" applyAlignment="1">
      <alignment horizontal="left" vertical="center" wrapText="1"/>
    </xf>
    <xf numFmtId="0" fontId="0" fillId="0" borderId="77" xfId="0" applyBorder="1" applyAlignment="1">
      <alignment horizontal="left" vertical="center" wrapText="1"/>
    </xf>
    <xf numFmtId="0" fontId="0" fillId="0" borderId="15" xfId="0" applyBorder="1" applyAlignment="1">
      <alignment horizontal="left" vertical="center" wrapText="1"/>
    </xf>
    <xf numFmtId="165" fontId="27" fillId="5" borderId="63" xfId="0" applyNumberFormat="1" applyFont="1" applyFill="1" applyBorder="1" applyAlignment="1">
      <alignment horizontal="center" vertical="center" wrapText="1"/>
    </xf>
    <xf numFmtId="164" fontId="27" fillId="5" borderId="32" xfId="0" applyNumberFormat="1" applyFont="1" applyFill="1" applyBorder="1" applyAlignment="1">
      <alignment horizontal="center" vertical="center" wrapText="1"/>
    </xf>
    <xf numFmtId="165" fontId="18" fillId="2" borderId="36" xfId="0" applyNumberFormat="1" applyFont="1" applyFill="1" applyBorder="1" applyAlignment="1">
      <alignment horizontal="center" vertical="center" wrapText="1"/>
    </xf>
    <xf numFmtId="0" fontId="3" fillId="3" borderId="6" xfId="0" applyFont="1" applyFill="1" applyBorder="1" applyAlignment="1">
      <alignment vertical="top" wrapText="1"/>
    </xf>
    <xf numFmtId="165" fontId="3" fillId="0" borderId="5" xfId="0" applyNumberFormat="1" applyFont="1" applyBorder="1" applyAlignment="1">
      <alignment horizontal="left" vertical="center" wrapText="1"/>
    </xf>
    <xf numFmtId="165" fontId="18" fillId="2" borderId="48" xfId="0" applyNumberFormat="1" applyFont="1" applyFill="1" applyBorder="1" applyAlignment="1">
      <alignment horizontal="center" vertical="center" wrapText="1"/>
    </xf>
    <xf numFmtId="165" fontId="18" fillId="2" borderId="47" xfId="0" applyNumberFormat="1" applyFont="1" applyFill="1" applyBorder="1" applyAlignment="1">
      <alignment horizontal="left" vertical="center" wrapText="1"/>
    </xf>
    <xf numFmtId="49" fontId="30" fillId="3" borderId="0" xfId="0" applyNumberFormat="1" applyFont="1" applyFill="1" applyAlignment="1">
      <alignment horizontal="left" vertical="top" wrapText="1"/>
    </xf>
    <xf numFmtId="0" fontId="30" fillId="3" borderId="0" xfId="0" applyFont="1" applyFill="1" applyAlignment="1" applyProtection="1">
      <alignment vertical="top" wrapText="1"/>
      <protection locked="0"/>
    </xf>
    <xf numFmtId="0" fontId="31" fillId="3" borderId="0" xfId="0" applyFont="1" applyFill="1" applyAlignment="1" applyProtection="1">
      <alignment vertical="center" wrapText="1"/>
      <protection locked="0"/>
    </xf>
    <xf numFmtId="0" fontId="36" fillId="3" borderId="0" xfId="0" applyFont="1" applyFill="1" applyAlignment="1" applyProtection="1">
      <alignment vertical="top" wrapText="1"/>
      <protection locked="0"/>
    </xf>
    <xf numFmtId="0" fontId="32" fillId="3" borderId="0" xfId="0" applyFont="1" applyFill="1" applyAlignment="1">
      <alignment horizontal="left" vertical="center" wrapText="1"/>
    </xf>
    <xf numFmtId="0" fontId="36" fillId="3" borderId="0" xfId="0" applyFont="1" applyFill="1" applyAlignment="1">
      <alignment vertical="top" wrapText="1"/>
    </xf>
    <xf numFmtId="49" fontId="36" fillId="3" borderId="0" xfId="0" applyNumberFormat="1" applyFont="1" applyFill="1" applyAlignment="1">
      <alignment horizontal="left" vertical="top" wrapText="1"/>
    </xf>
    <xf numFmtId="49" fontId="36" fillId="3" borderId="0" xfId="0" applyNumberFormat="1" applyFont="1" applyFill="1" applyAlignment="1">
      <alignment horizontal="center" vertical="top" wrapText="1"/>
    </xf>
    <xf numFmtId="165" fontId="36" fillId="3" borderId="0" xfId="0" applyNumberFormat="1" applyFont="1" applyFill="1" applyAlignment="1">
      <alignment horizontal="right" vertical="top" wrapText="1"/>
    </xf>
    <xf numFmtId="0" fontId="38" fillId="5" borderId="0" xfId="0" applyFont="1" applyFill="1" applyAlignment="1">
      <alignment horizontal="center" vertical="center" wrapText="1"/>
    </xf>
    <xf numFmtId="0" fontId="38" fillId="5" borderId="39" xfId="0" applyFont="1" applyFill="1" applyBorder="1" applyAlignment="1">
      <alignment horizontal="center" vertical="center" wrapText="1"/>
    </xf>
    <xf numFmtId="0" fontId="33" fillId="3" borderId="0" xfId="0" applyFont="1" applyFill="1" applyAlignment="1" applyProtection="1">
      <alignment vertical="center" wrapText="1"/>
      <protection locked="0"/>
    </xf>
    <xf numFmtId="0" fontId="34" fillId="2" borderId="49" xfId="0" applyFont="1" applyFill="1" applyBorder="1" applyAlignment="1">
      <alignment horizontal="left" vertical="center" wrapText="1"/>
    </xf>
    <xf numFmtId="0" fontId="34" fillId="2" borderId="54" xfId="0" applyFont="1" applyFill="1" applyBorder="1" applyAlignment="1">
      <alignment horizontal="center" vertical="center" wrapText="1"/>
    </xf>
    <xf numFmtId="164" fontId="34" fillId="2" borderId="54" xfId="0" applyNumberFormat="1" applyFont="1" applyFill="1" applyBorder="1" applyAlignment="1">
      <alignment horizontal="right" vertical="center" wrapText="1"/>
    </xf>
    <xf numFmtId="9" fontId="34" fillId="2" borderId="54" xfId="4" applyFont="1" applyFill="1" applyBorder="1" applyAlignment="1" applyProtection="1">
      <alignment horizontal="right" vertical="center" wrapText="1"/>
    </xf>
    <xf numFmtId="0" fontId="34" fillId="2" borderId="54" xfId="0" applyFont="1" applyFill="1" applyBorder="1" applyAlignment="1">
      <alignment horizontal="left" vertical="center" wrapText="1"/>
    </xf>
    <xf numFmtId="0" fontId="40" fillId="0" borderId="68" xfId="10" applyFont="1" applyBorder="1" applyAlignment="1" applyProtection="1">
      <alignment horizontal="left" vertical="top" wrapText="1"/>
      <protection locked="0"/>
    </xf>
    <xf numFmtId="1" fontId="41" fillId="0" borderId="68" xfId="10" applyNumberFormat="1" applyFont="1" applyBorder="1" applyAlignment="1" applyProtection="1">
      <alignment horizontal="center" shrinkToFit="1"/>
      <protection locked="0"/>
    </xf>
    <xf numFmtId="168" fontId="41" fillId="0" borderId="69" xfId="10" applyNumberFormat="1" applyFont="1" applyBorder="1" applyAlignment="1" applyProtection="1">
      <alignment horizontal="right" shrinkToFit="1"/>
      <protection locked="0"/>
    </xf>
    <xf numFmtId="164" fontId="42" fillId="2" borderId="39" xfId="0" applyNumberFormat="1" applyFont="1" applyFill="1" applyBorder="1" applyAlignment="1">
      <alignment horizontal="right" vertical="center" wrapText="1"/>
    </xf>
    <xf numFmtId="164" fontId="42" fillId="0" borderId="39" xfId="0" applyNumberFormat="1" applyFont="1" applyBorder="1" applyAlignment="1" applyProtection="1">
      <alignment horizontal="right" vertical="center" wrapText="1"/>
      <protection locked="0"/>
    </xf>
    <xf numFmtId="9" fontId="42" fillId="3" borderId="39" xfId="0" applyNumberFormat="1" applyFont="1" applyFill="1" applyBorder="1" applyAlignment="1" applyProtection="1">
      <alignment horizontal="right" vertical="center" wrapText="1"/>
      <protection locked="0"/>
    </xf>
    <xf numFmtId="165" fontId="42" fillId="3" borderId="39" xfId="0" applyNumberFormat="1" applyFont="1" applyFill="1" applyBorder="1" applyAlignment="1" applyProtection="1">
      <alignment horizontal="left" vertical="center" wrapText="1"/>
      <protection locked="0"/>
    </xf>
    <xf numFmtId="0" fontId="42" fillId="3" borderId="39" xfId="0" applyFont="1" applyFill="1" applyBorder="1" applyAlignment="1" applyProtection="1">
      <alignment horizontal="left" vertical="center" wrapText="1"/>
      <protection locked="0"/>
    </xf>
    <xf numFmtId="10" fontId="36" fillId="0" borderId="1" xfId="4" applyNumberFormat="1" applyFont="1" applyBorder="1" applyAlignment="1" applyProtection="1">
      <alignment horizontal="right" vertical="center" wrapText="1"/>
      <protection locked="0"/>
    </xf>
    <xf numFmtId="164" fontId="42" fillId="2" borderId="11" xfId="0" applyNumberFormat="1" applyFont="1" applyFill="1" applyBorder="1" applyAlignment="1">
      <alignment horizontal="right" vertical="center" wrapText="1"/>
    </xf>
    <xf numFmtId="164" fontId="42" fillId="0" borderId="11" xfId="0" applyNumberFormat="1" applyFont="1" applyBorder="1" applyAlignment="1" applyProtection="1">
      <alignment horizontal="right" vertical="center" wrapText="1"/>
      <protection locked="0"/>
    </xf>
    <xf numFmtId="164" fontId="42" fillId="0" borderId="1" xfId="0" applyNumberFormat="1" applyFont="1" applyBorder="1" applyAlignment="1" applyProtection="1">
      <alignment horizontal="right" vertical="center" wrapText="1"/>
      <protection locked="0"/>
    </xf>
    <xf numFmtId="9" fontId="42" fillId="3" borderId="11" xfId="0" applyNumberFormat="1" applyFont="1" applyFill="1" applyBorder="1" applyAlignment="1" applyProtection="1">
      <alignment horizontal="right" vertical="center" wrapText="1"/>
      <protection locked="0"/>
    </xf>
    <xf numFmtId="164" fontId="42" fillId="2" borderId="18" xfId="0" applyNumberFormat="1" applyFont="1" applyFill="1" applyBorder="1" applyAlignment="1">
      <alignment horizontal="right" vertical="center" wrapText="1"/>
    </xf>
    <xf numFmtId="1" fontId="42" fillId="3" borderId="11" xfId="0" applyNumberFormat="1" applyFont="1" applyFill="1" applyBorder="1" applyAlignment="1" applyProtection="1">
      <alignment horizontal="left" vertical="center" wrapText="1"/>
      <protection locked="0"/>
    </xf>
    <xf numFmtId="0" fontId="42" fillId="3" borderId="11" xfId="0" applyFont="1" applyFill="1" applyBorder="1" applyAlignment="1" applyProtection="1">
      <alignment horizontal="left" vertical="center" wrapText="1"/>
      <protection locked="0"/>
    </xf>
    <xf numFmtId="0" fontId="35" fillId="0" borderId="68" xfId="10" applyFont="1" applyBorder="1" applyAlignment="1" applyProtection="1">
      <alignment horizontal="left" vertical="top" wrapText="1"/>
      <protection locked="0"/>
    </xf>
    <xf numFmtId="1" fontId="41" fillId="0" borderId="68" xfId="10" applyNumberFormat="1" applyFont="1" applyBorder="1" applyAlignment="1" applyProtection="1">
      <alignment horizontal="center" vertical="center" shrinkToFit="1"/>
      <protection locked="0"/>
    </xf>
    <xf numFmtId="168" fontId="41" fillId="0" borderId="69" xfId="10" applyNumberFormat="1" applyFont="1" applyBorder="1" applyAlignment="1" applyProtection="1">
      <alignment horizontal="right" vertical="center" shrinkToFit="1"/>
      <protection locked="0"/>
    </xf>
    <xf numFmtId="164" fontId="42" fillId="2" borderId="1" xfId="0" applyNumberFormat="1" applyFont="1" applyFill="1" applyBorder="1" applyAlignment="1">
      <alignment horizontal="right" vertical="center" wrapText="1"/>
    </xf>
    <xf numFmtId="0" fontId="42" fillId="3" borderId="10" xfId="0" applyFont="1" applyFill="1" applyBorder="1" applyAlignment="1" applyProtection="1">
      <alignment horizontal="left" vertical="center" wrapText="1"/>
      <protection locked="0"/>
    </xf>
    <xf numFmtId="0" fontId="42" fillId="3" borderId="11" xfId="0" applyFont="1" applyFill="1" applyBorder="1" applyAlignment="1" applyProtection="1">
      <alignment horizontal="center" vertical="center" wrapText="1"/>
      <protection locked="0"/>
    </xf>
    <xf numFmtId="165" fontId="42" fillId="3" borderId="11" xfId="0" applyNumberFormat="1" applyFont="1" applyFill="1" applyBorder="1" applyAlignment="1" applyProtection="1">
      <alignment horizontal="right" vertical="center" wrapText="1"/>
      <protection locked="0"/>
    </xf>
    <xf numFmtId="0" fontId="36" fillId="3" borderId="13" xfId="0" applyFont="1" applyFill="1" applyBorder="1" applyAlignment="1">
      <alignment horizontal="center" vertical="top" wrapText="1"/>
    </xf>
    <xf numFmtId="0" fontId="36" fillId="3" borderId="0" xfId="0" applyFont="1" applyFill="1" applyAlignment="1">
      <alignment horizontal="center" vertical="top" wrapText="1"/>
    </xf>
    <xf numFmtId="0" fontId="33" fillId="3" borderId="0" xfId="0" applyFont="1" applyFill="1" applyAlignment="1">
      <alignment horizontal="right" vertical="top" wrapText="1"/>
    </xf>
    <xf numFmtId="164" fontId="37" fillId="2" borderId="48" xfId="0" applyNumberFormat="1" applyFont="1" applyFill="1" applyBorder="1" applyAlignment="1">
      <alignment horizontal="right" vertical="center" wrapText="1"/>
    </xf>
    <xf numFmtId="165" fontId="37" fillId="2" borderId="54" xfId="0" applyNumberFormat="1" applyFont="1" applyFill="1" applyBorder="1" applyAlignment="1">
      <alignment horizontal="right" vertical="center" wrapText="1"/>
    </xf>
    <xf numFmtId="10" fontId="37" fillId="2" borderId="48" xfId="4" applyNumberFormat="1" applyFont="1" applyFill="1" applyBorder="1" applyAlignment="1" applyProtection="1">
      <alignment horizontal="right" vertical="center" wrapText="1"/>
    </xf>
    <xf numFmtId="164" fontId="37" fillId="2" borderId="54" xfId="0" applyNumberFormat="1" applyFont="1" applyFill="1" applyBorder="1" applyAlignment="1">
      <alignment horizontal="right" vertical="center" wrapText="1"/>
    </xf>
    <xf numFmtId="165" fontId="37" fillId="2" borderId="48" xfId="0" applyNumberFormat="1" applyFont="1" applyFill="1" applyBorder="1" applyAlignment="1">
      <alignment horizontal="center" vertical="center" wrapText="1"/>
    </xf>
    <xf numFmtId="0" fontId="37" fillId="0" borderId="25" xfId="0" applyFont="1" applyBorder="1" applyAlignment="1">
      <alignment horizontal="left" vertical="center" wrapText="1"/>
    </xf>
    <xf numFmtId="0" fontId="37" fillId="4" borderId="48" xfId="0" applyFont="1" applyFill="1" applyBorder="1" applyAlignment="1">
      <alignment horizontal="center" vertical="center" wrapText="1"/>
    </xf>
    <xf numFmtId="165" fontId="37" fillId="4" borderId="47" xfId="0" applyNumberFormat="1" applyFont="1" applyFill="1" applyBorder="1" applyAlignment="1">
      <alignment horizontal="center" vertical="center" wrapText="1"/>
    </xf>
    <xf numFmtId="0" fontId="37" fillId="4" borderId="47" xfId="0" applyFont="1" applyFill="1" applyBorder="1" applyAlignment="1">
      <alignment horizontal="left" vertical="center" wrapText="1"/>
    </xf>
    <xf numFmtId="164" fontId="37" fillId="2" borderId="36" xfId="1" applyNumberFormat="1" applyFont="1" applyFill="1" applyBorder="1" applyAlignment="1" applyProtection="1">
      <alignment horizontal="right" vertical="center" wrapText="1"/>
    </xf>
    <xf numFmtId="164" fontId="37" fillId="2" borderId="48" xfId="1" applyNumberFormat="1" applyFont="1" applyFill="1" applyBorder="1" applyAlignment="1" applyProtection="1">
      <alignment horizontal="right" vertical="center" wrapText="1"/>
    </xf>
    <xf numFmtId="164" fontId="37" fillId="2" borderId="47" xfId="1" applyNumberFormat="1" applyFont="1" applyFill="1" applyBorder="1" applyAlignment="1" applyProtection="1">
      <alignment horizontal="right" vertical="center" wrapText="1"/>
    </xf>
    <xf numFmtId="0" fontId="36" fillId="3" borderId="0" xfId="0" applyFont="1" applyFill="1" applyAlignment="1" applyProtection="1">
      <alignment horizontal="center" vertical="top" wrapText="1"/>
      <protection locked="0"/>
    </xf>
    <xf numFmtId="165" fontId="36" fillId="3" borderId="0" xfId="0" applyNumberFormat="1" applyFont="1" applyFill="1" applyAlignment="1" applyProtection="1">
      <alignment horizontal="right" vertical="top" wrapText="1"/>
      <protection locked="0"/>
    </xf>
    <xf numFmtId="49" fontId="30" fillId="0" borderId="0" xfId="0" applyNumberFormat="1" applyFont="1" applyAlignment="1">
      <alignment vertical="top" wrapText="1"/>
    </xf>
    <xf numFmtId="0" fontId="30" fillId="0" borderId="0" xfId="0" applyFont="1" applyAlignment="1" applyProtection="1">
      <alignment vertical="top" wrapText="1"/>
      <protection locked="0"/>
    </xf>
    <xf numFmtId="0" fontId="31" fillId="0" borderId="0" xfId="0" applyFont="1" applyAlignment="1" applyProtection="1">
      <alignment vertical="center" wrapText="1"/>
      <protection locked="0"/>
    </xf>
    <xf numFmtId="0" fontId="36" fillId="0" borderId="0" xfId="0" applyFont="1" applyAlignment="1" applyProtection="1">
      <alignment vertical="top" wrapText="1"/>
      <protection locked="0"/>
    </xf>
    <xf numFmtId="0" fontId="32" fillId="3" borderId="0" xfId="0" applyFont="1" applyFill="1" applyAlignment="1">
      <alignment horizontal="left" wrapText="1"/>
    </xf>
    <xf numFmtId="0" fontId="36" fillId="0" borderId="0" xfId="0" applyFont="1" applyAlignment="1">
      <alignment vertical="top" wrapText="1"/>
    </xf>
    <xf numFmtId="49" fontId="36" fillId="0" borderId="0" xfId="0" applyNumberFormat="1" applyFont="1" applyAlignment="1">
      <alignment horizontal="left" vertical="top" wrapText="1"/>
    </xf>
    <xf numFmtId="49" fontId="36" fillId="0" borderId="0" xfId="0" applyNumberFormat="1" applyFont="1" applyAlignment="1">
      <alignment horizontal="center" vertical="top" wrapText="1"/>
    </xf>
    <xf numFmtId="164" fontId="36" fillId="0" borderId="0" xfId="0" applyNumberFormat="1" applyFont="1" applyAlignment="1">
      <alignment horizontal="right" vertical="top" wrapText="1"/>
    </xf>
    <xf numFmtId="165" fontId="36" fillId="0" borderId="0" xfId="0" applyNumberFormat="1" applyFont="1" applyAlignment="1">
      <alignment horizontal="right" vertical="top" wrapText="1"/>
    </xf>
    <xf numFmtId="1" fontId="36" fillId="0" borderId="0" xfId="0" applyNumberFormat="1" applyFont="1" applyAlignment="1">
      <alignment horizontal="center" vertical="top" wrapText="1"/>
    </xf>
    <xf numFmtId="164" fontId="38" fillId="5" borderId="39" xfId="0" applyNumberFormat="1" applyFont="1" applyFill="1" applyBorder="1" applyAlignment="1">
      <alignment horizontal="center" vertical="center" wrapText="1"/>
    </xf>
    <xf numFmtId="165" fontId="38" fillId="5" borderId="39" xfId="0" applyNumberFormat="1" applyFont="1" applyFill="1" applyBorder="1" applyAlignment="1">
      <alignment horizontal="center" vertical="center" wrapText="1"/>
    </xf>
    <xf numFmtId="1" fontId="38" fillId="5" borderId="39" xfId="0" applyNumberFormat="1" applyFont="1" applyFill="1" applyBorder="1" applyAlignment="1">
      <alignment horizontal="center" vertical="center" wrapText="1"/>
    </xf>
    <xf numFmtId="165" fontId="38" fillId="5" borderId="62" xfId="0" applyNumberFormat="1" applyFont="1" applyFill="1" applyBorder="1" applyAlignment="1">
      <alignment horizontal="center" vertical="center" wrapText="1"/>
    </xf>
    <xf numFmtId="0" fontId="33" fillId="0" borderId="0" xfId="0" applyFont="1" applyAlignment="1" applyProtection="1">
      <alignment vertical="center" wrapText="1"/>
      <protection locked="0"/>
    </xf>
    <xf numFmtId="0" fontId="33" fillId="0" borderId="0" xfId="0" applyFont="1" applyAlignment="1" applyProtection="1">
      <alignment vertical="top" wrapText="1"/>
      <protection locked="0"/>
    </xf>
    <xf numFmtId="1" fontId="34" fillId="2" borderId="38" xfId="0" applyNumberFormat="1" applyFont="1" applyFill="1" applyBorder="1" applyAlignment="1">
      <alignment horizontal="right" vertical="center" wrapText="1"/>
    </xf>
    <xf numFmtId="164" fontId="34" fillId="2" borderId="38" xfId="0" applyNumberFormat="1" applyFont="1" applyFill="1" applyBorder="1" applyAlignment="1">
      <alignment horizontal="right" vertical="center" wrapText="1"/>
    </xf>
    <xf numFmtId="9" fontId="34" fillId="2" borderId="38" xfId="0" applyNumberFormat="1" applyFont="1" applyFill="1" applyBorder="1" applyAlignment="1">
      <alignment horizontal="right" vertical="center" wrapText="1"/>
    </xf>
    <xf numFmtId="0" fontId="34" fillId="2" borderId="38" xfId="0" applyFont="1" applyFill="1" applyBorder="1" applyAlignment="1">
      <alignment horizontal="left" vertical="center" wrapText="1"/>
    </xf>
    <xf numFmtId="1" fontId="41" fillId="0" borderId="68" xfId="10" applyNumberFormat="1" applyFont="1" applyBorder="1" applyAlignment="1" applyProtection="1">
      <alignment horizontal="center" vertical="top" shrinkToFit="1"/>
      <protection locked="0"/>
    </xf>
    <xf numFmtId="168" fontId="41" fillId="0" borderId="68" xfId="10" applyNumberFormat="1" applyFont="1" applyBorder="1" applyAlignment="1" applyProtection="1">
      <alignment horizontal="right" vertical="top" shrinkToFit="1"/>
      <protection locked="0"/>
    </xf>
    <xf numFmtId="10" fontId="42" fillId="3" borderId="39" xfId="0" applyNumberFormat="1" applyFont="1" applyFill="1" applyBorder="1" applyAlignment="1" applyProtection="1">
      <alignment horizontal="right" vertical="center" wrapText="1"/>
      <protection locked="0"/>
    </xf>
    <xf numFmtId="1" fontId="42" fillId="3" borderId="39" xfId="0" applyNumberFormat="1" applyFont="1" applyFill="1" applyBorder="1" applyAlignment="1" applyProtection="1">
      <alignment horizontal="left" vertical="center" wrapText="1"/>
      <protection locked="0"/>
    </xf>
    <xf numFmtId="169" fontId="41" fillId="0" borderId="68" xfId="10" applyNumberFormat="1" applyFont="1" applyBorder="1" applyAlignment="1" applyProtection="1">
      <alignment horizontal="right" vertical="top" shrinkToFit="1"/>
      <protection locked="0"/>
    </xf>
    <xf numFmtId="10" fontId="42" fillId="3" borderId="11" xfId="0" applyNumberFormat="1" applyFont="1" applyFill="1" applyBorder="1" applyAlignment="1" applyProtection="1">
      <alignment horizontal="right" vertical="center" wrapText="1"/>
      <protection locked="0"/>
    </xf>
    <xf numFmtId="168" fontId="41" fillId="0" borderId="68" xfId="10" applyNumberFormat="1" applyFont="1" applyBorder="1" applyAlignment="1" applyProtection="1">
      <alignment horizontal="right" shrinkToFit="1"/>
      <protection locked="0"/>
    </xf>
    <xf numFmtId="169" fontId="41" fillId="0" borderId="68" xfId="10" applyNumberFormat="1" applyFont="1" applyBorder="1" applyAlignment="1" applyProtection="1">
      <alignment horizontal="right" shrinkToFit="1"/>
      <protection locked="0"/>
    </xf>
    <xf numFmtId="168" fontId="41" fillId="0" borderId="68" xfId="10" applyNumberFormat="1" applyFont="1" applyBorder="1" applyAlignment="1" applyProtection="1">
      <alignment horizontal="right" vertical="center" shrinkToFit="1"/>
      <protection locked="0"/>
    </xf>
    <xf numFmtId="1" fontId="42" fillId="3" borderId="11" xfId="10" applyNumberFormat="1" applyFont="1" applyFill="1" applyBorder="1" applyAlignment="1" applyProtection="1">
      <alignment horizontal="center" vertical="center" wrapText="1"/>
      <protection locked="0"/>
    </xf>
    <xf numFmtId="164" fontId="42" fillId="3" borderId="11" xfId="10" applyNumberFormat="1" applyFont="1" applyFill="1" applyBorder="1" applyAlignment="1" applyProtection="1">
      <alignment horizontal="right" vertical="center" wrapText="1"/>
      <protection locked="0"/>
    </xf>
    <xf numFmtId="0" fontId="35" fillId="0" borderId="70" xfId="10" applyFont="1" applyBorder="1" applyAlignment="1" applyProtection="1">
      <alignment horizontal="left" vertical="top" wrapText="1"/>
      <protection locked="0"/>
    </xf>
    <xf numFmtId="1" fontId="41" fillId="0" borderId="71" xfId="10" applyNumberFormat="1" applyFont="1" applyBorder="1" applyAlignment="1" applyProtection="1">
      <alignment horizontal="center" vertical="center" shrinkToFit="1"/>
      <protection locked="0"/>
    </xf>
    <xf numFmtId="168" fontId="41" fillId="0" borderId="71" xfId="10" applyNumberFormat="1" applyFont="1" applyBorder="1" applyAlignment="1" applyProtection="1">
      <alignment horizontal="right" vertical="center" shrinkToFit="1"/>
      <protection locked="0"/>
    </xf>
    <xf numFmtId="169" fontId="41" fillId="0" borderId="68" xfId="10" applyNumberFormat="1" applyFont="1" applyBorder="1" applyAlignment="1" applyProtection="1">
      <alignment horizontal="right" vertical="center" shrinkToFit="1"/>
      <protection locked="0"/>
    </xf>
    <xf numFmtId="1" fontId="42" fillId="3" borderId="11" xfId="0" applyNumberFormat="1" applyFont="1" applyFill="1" applyBorder="1" applyAlignment="1" applyProtection="1">
      <alignment horizontal="right" vertical="center" wrapText="1"/>
      <protection locked="0"/>
    </xf>
    <xf numFmtId="164" fontId="42" fillId="3" borderId="11" xfId="0" applyNumberFormat="1" applyFont="1" applyFill="1" applyBorder="1" applyAlignment="1" applyProtection="1">
      <alignment horizontal="right" vertical="center" wrapText="1"/>
      <protection locked="0"/>
    </xf>
    <xf numFmtId="164" fontId="42" fillId="2" borderId="31" xfId="0" applyNumberFormat="1" applyFont="1" applyFill="1" applyBorder="1" applyAlignment="1">
      <alignment horizontal="right" vertical="center" wrapText="1"/>
    </xf>
    <xf numFmtId="0" fontId="36" fillId="0" borderId="46" xfId="0" applyFont="1" applyBorder="1" applyAlignment="1">
      <alignment horizontal="center" vertical="top" wrapText="1"/>
    </xf>
    <xf numFmtId="0" fontId="33" fillId="0" borderId="45" xfId="0" applyFont="1" applyBorder="1" applyAlignment="1">
      <alignment horizontal="right" vertical="top" wrapText="1"/>
    </xf>
    <xf numFmtId="0" fontId="36" fillId="0" borderId="45" xfId="0" applyFont="1" applyBorder="1" applyAlignment="1">
      <alignment horizontal="center" vertical="top" wrapText="1"/>
    </xf>
    <xf numFmtId="164" fontId="36" fillId="0" borderId="45" xfId="0" applyNumberFormat="1" applyFont="1" applyBorder="1" applyAlignment="1">
      <alignment horizontal="right" vertical="top" wrapText="1"/>
    </xf>
    <xf numFmtId="165" fontId="36" fillId="0" borderId="45" xfId="0" applyNumberFormat="1" applyFont="1" applyBorder="1" applyAlignment="1">
      <alignment horizontal="right" vertical="top" wrapText="1"/>
    </xf>
    <xf numFmtId="1" fontId="36" fillId="0" borderId="45" xfId="0" applyNumberFormat="1" applyFont="1" applyBorder="1" applyAlignment="1">
      <alignment horizontal="center" vertical="top" wrapText="1"/>
    </xf>
    <xf numFmtId="10" fontId="37" fillId="2" borderId="48" xfId="4" applyNumberFormat="1" applyFont="1" applyFill="1" applyBorder="1" applyAlignment="1" applyProtection="1">
      <alignment vertical="center" wrapText="1"/>
    </xf>
    <xf numFmtId="0" fontId="36" fillId="0" borderId="0" xfId="0" applyFont="1" applyAlignment="1">
      <alignment horizontal="center" vertical="top" wrapText="1"/>
    </xf>
    <xf numFmtId="0" fontId="37" fillId="0" borderId="20" xfId="0" applyFont="1" applyBorder="1" applyAlignment="1">
      <alignment horizontal="left" vertical="center" wrapText="1"/>
    </xf>
    <xf numFmtId="0" fontId="36" fillId="0" borderId="0" xfId="0" applyFont="1" applyAlignment="1" applyProtection="1">
      <alignment horizontal="center" vertical="top" wrapText="1"/>
      <protection locked="0"/>
    </xf>
    <xf numFmtId="164" fontId="36" fillId="0" borderId="0" xfId="0" applyNumberFormat="1" applyFont="1" applyAlignment="1" applyProtection="1">
      <alignment horizontal="right" vertical="top" wrapText="1"/>
      <protection locked="0"/>
    </xf>
    <xf numFmtId="165" fontId="36" fillId="0" borderId="0" xfId="0" applyNumberFormat="1" applyFont="1" applyAlignment="1" applyProtection="1">
      <alignment horizontal="right" vertical="top" wrapText="1"/>
      <protection locked="0"/>
    </xf>
    <xf numFmtId="1" fontId="36" fillId="0" borderId="0" xfId="0" applyNumberFormat="1" applyFont="1" applyAlignment="1" applyProtection="1">
      <alignment horizontal="center" vertical="top" wrapText="1"/>
      <protection locked="0"/>
    </xf>
    <xf numFmtId="49" fontId="30" fillId="0" borderId="0" xfId="0" applyNumberFormat="1" applyFont="1" applyAlignment="1">
      <alignment horizontal="center" vertical="top" wrapText="1"/>
    </xf>
    <xf numFmtId="0" fontId="42" fillId="3" borderId="0" xfId="0" applyFont="1" applyFill="1" applyAlignment="1">
      <alignment horizontal="left" vertical="center" wrapText="1"/>
    </xf>
    <xf numFmtId="0" fontId="45" fillId="0" borderId="0" xfId="0" applyFont="1" applyAlignment="1">
      <alignment horizontal="left" vertical="top" wrapText="1"/>
    </xf>
    <xf numFmtId="0" fontId="45" fillId="0" borderId="0" xfId="0" applyFont="1" applyAlignment="1">
      <alignment horizontal="center" vertical="top" wrapText="1"/>
    </xf>
    <xf numFmtId="0" fontId="38" fillId="5" borderId="52" xfId="0" applyFont="1" applyFill="1" applyBorder="1" applyAlignment="1">
      <alignment horizontal="center" vertical="center" wrapText="1"/>
    </xf>
    <xf numFmtId="164" fontId="38" fillId="5" borderId="62" xfId="0" applyNumberFormat="1" applyFont="1" applyFill="1" applyBorder="1" applyAlignment="1">
      <alignment horizontal="center" vertical="center" wrapText="1"/>
    </xf>
    <xf numFmtId="165" fontId="38" fillId="5" borderId="17" xfId="0" applyNumberFormat="1" applyFont="1" applyFill="1" applyBorder="1" applyAlignment="1">
      <alignment horizontal="center" vertical="center" wrapText="1"/>
    </xf>
    <xf numFmtId="0" fontId="34" fillId="2" borderId="53" xfId="0" applyFont="1" applyFill="1" applyBorder="1" applyAlignment="1">
      <alignment horizontal="left" vertical="center" wrapText="1"/>
    </xf>
    <xf numFmtId="165" fontId="34" fillId="2" borderId="48" xfId="0" applyNumberFormat="1" applyFont="1" applyFill="1" applyBorder="1" applyAlignment="1">
      <alignment horizontal="right" vertical="center" wrapText="1"/>
    </xf>
    <xf numFmtId="9" fontId="34" fillId="2" borderId="48" xfId="4" applyFont="1" applyFill="1" applyBorder="1" applyAlignment="1" applyProtection="1">
      <alignment horizontal="right" vertical="center" wrapText="1"/>
    </xf>
    <xf numFmtId="164" fontId="34" fillId="2" borderId="48" xfId="0" applyNumberFormat="1" applyFont="1" applyFill="1" applyBorder="1" applyAlignment="1">
      <alignment horizontal="right" vertical="center" wrapText="1"/>
    </xf>
    <xf numFmtId="0" fontId="36" fillId="0" borderId="0" xfId="0" applyFont="1" applyAlignment="1" applyProtection="1">
      <alignment vertical="center" wrapText="1"/>
      <protection locked="0"/>
    </xf>
    <xf numFmtId="0" fontId="36" fillId="0" borderId="5" xfId="0" applyFont="1" applyBorder="1" applyAlignment="1" applyProtection="1">
      <alignment horizontal="left" vertical="center" wrapText="1"/>
      <protection locked="0"/>
    </xf>
    <xf numFmtId="164" fontId="36" fillId="0" borderId="6" xfId="0" applyNumberFormat="1" applyFont="1" applyBorder="1" applyAlignment="1" applyProtection="1">
      <alignment horizontal="right" vertical="center" wrapText="1"/>
      <protection locked="0"/>
    </xf>
    <xf numFmtId="10" fontId="36" fillId="0" borderId="6" xfId="4" applyNumberFormat="1" applyFont="1" applyBorder="1" applyAlignment="1" applyProtection="1">
      <alignment horizontal="right" vertical="center" wrapText="1"/>
      <protection locked="0"/>
    </xf>
    <xf numFmtId="164" fontId="36" fillId="2" borderId="9" xfId="0" applyNumberFormat="1" applyFont="1" applyFill="1" applyBorder="1" applyAlignment="1">
      <alignment horizontal="right" vertical="center" wrapText="1"/>
    </xf>
    <xf numFmtId="0" fontId="46" fillId="0" borderId="69" xfId="10" applyFont="1" applyBorder="1" applyAlignment="1" applyProtection="1">
      <alignment horizontal="left" vertical="top" wrapText="1"/>
      <protection locked="0"/>
    </xf>
    <xf numFmtId="164" fontId="36" fillId="0" borderId="1" xfId="0" applyNumberFormat="1" applyFont="1" applyBorder="1" applyAlignment="1" applyProtection="1">
      <alignment horizontal="right" vertical="center" wrapText="1"/>
      <protection locked="0"/>
    </xf>
    <xf numFmtId="0" fontId="36" fillId="0" borderId="1" xfId="0" applyFont="1" applyBorder="1" applyAlignment="1" applyProtection="1">
      <alignment horizontal="center" vertical="top" wrapText="1"/>
      <protection locked="0"/>
    </xf>
    <xf numFmtId="0" fontId="36" fillId="0" borderId="4" xfId="0" applyFont="1" applyBorder="1" applyAlignment="1" applyProtection="1">
      <alignment horizontal="left" vertical="center" wrapText="1"/>
      <protection locked="0"/>
    </xf>
    <xf numFmtId="0" fontId="36" fillId="0" borderId="16" xfId="0" applyFont="1" applyBorder="1" applyAlignment="1" applyProtection="1">
      <alignment horizontal="left" vertical="center" wrapText="1"/>
      <protection locked="0"/>
    </xf>
    <xf numFmtId="164" fontId="36" fillId="0" borderId="18" xfId="0" applyNumberFormat="1" applyFont="1" applyBorder="1" applyAlignment="1" applyProtection="1">
      <alignment horizontal="right" vertical="center" wrapText="1"/>
      <protection locked="0"/>
    </xf>
    <xf numFmtId="10" fontId="36" fillId="0" borderId="18" xfId="4" applyNumberFormat="1" applyFont="1" applyBorder="1" applyAlignment="1" applyProtection="1">
      <alignment horizontal="right" vertical="center" wrapText="1"/>
      <protection locked="0"/>
    </xf>
    <xf numFmtId="0" fontId="36" fillId="0" borderId="0" xfId="0" applyFont="1" applyAlignment="1">
      <alignment horizontal="left" vertical="top" wrapText="1"/>
    </xf>
    <xf numFmtId="9" fontId="36" fillId="0" borderId="0" xfId="4" applyFont="1" applyBorder="1" applyAlignment="1" applyProtection="1">
      <alignment horizontal="right" vertical="top" wrapText="1"/>
    </xf>
    <xf numFmtId="0" fontId="37" fillId="2" borderId="36" xfId="0" applyFont="1" applyFill="1" applyBorder="1" applyAlignment="1">
      <alignment vertical="center" wrapText="1"/>
    </xf>
    <xf numFmtId="164" fontId="37" fillId="2" borderId="47" xfId="0" applyNumberFormat="1" applyFont="1" applyFill="1" applyBorder="1" applyAlignment="1">
      <alignment horizontal="right" vertical="center" wrapText="1"/>
    </xf>
    <xf numFmtId="0" fontId="47" fillId="0" borderId="0" xfId="0" applyFont="1" applyAlignment="1">
      <alignment horizontal="center" vertical="top" wrapText="1"/>
    </xf>
    <xf numFmtId="0" fontId="47" fillId="0" borderId="0" xfId="0" applyFont="1" applyAlignment="1">
      <alignment horizontal="right" vertical="top" wrapText="1"/>
    </xf>
    <xf numFmtId="0" fontId="33" fillId="0" borderId="0" xfId="0" applyFont="1" applyAlignment="1">
      <alignment vertical="top" wrapText="1"/>
    </xf>
    <xf numFmtId="0" fontId="37" fillId="4" borderId="56" xfId="0" applyFont="1" applyFill="1" applyBorder="1" applyAlignment="1">
      <alignment horizontal="center" vertical="center" wrapText="1"/>
    </xf>
    <xf numFmtId="0" fontId="37" fillId="4" borderId="57" xfId="0" applyFont="1" applyFill="1" applyBorder="1" applyAlignment="1">
      <alignment horizontal="center" vertical="center" wrapText="1"/>
    </xf>
    <xf numFmtId="165" fontId="37" fillId="4" borderId="58" xfId="0" applyNumberFormat="1" applyFont="1" applyFill="1" applyBorder="1" applyAlignment="1">
      <alignment horizontal="center" vertical="center" wrapText="1"/>
    </xf>
    <xf numFmtId="0" fontId="35" fillId="3" borderId="0" xfId="0" applyFont="1" applyFill="1" applyAlignment="1">
      <alignment horizontal="left" vertical="center" wrapText="1"/>
    </xf>
    <xf numFmtId="0" fontId="36" fillId="0" borderId="0" xfId="0" applyFont="1"/>
    <xf numFmtId="0" fontId="38" fillId="5" borderId="17" xfId="0" applyFont="1" applyFill="1" applyBorder="1" applyAlignment="1">
      <alignment horizontal="center" vertical="center" wrapText="1"/>
    </xf>
    <xf numFmtId="164" fontId="38" fillId="5" borderId="17" xfId="0" applyNumberFormat="1" applyFont="1" applyFill="1" applyBorder="1" applyAlignment="1">
      <alignment horizontal="center" vertical="center" wrapText="1"/>
    </xf>
    <xf numFmtId="0" fontId="46" fillId="0" borderId="69" xfId="1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164" fontId="36" fillId="3" borderId="6" xfId="1" applyNumberFormat="1" applyFont="1" applyFill="1" applyBorder="1" applyAlignment="1" applyProtection="1">
      <alignment horizontal="right" vertical="center" wrapText="1"/>
      <protection locked="0"/>
    </xf>
    <xf numFmtId="10" fontId="36" fillId="3" borderId="6" xfId="4" applyNumberFormat="1" applyFont="1" applyFill="1" applyBorder="1" applyAlignment="1" applyProtection="1">
      <alignment horizontal="right" vertical="center" wrapText="1"/>
      <protection locked="0"/>
    </xf>
    <xf numFmtId="164" fontId="42" fillId="2" borderId="6" xfId="0" applyNumberFormat="1" applyFont="1" applyFill="1" applyBorder="1" applyAlignment="1">
      <alignment horizontal="right" vertical="center" wrapText="1"/>
    </xf>
    <xf numFmtId="0" fontId="36" fillId="0" borderId="18" xfId="0" applyFont="1" applyBorder="1" applyAlignment="1" applyProtection="1">
      <alignment horizontal="left" vertical="center" wrapText="1"/>
      <protection locked="0"/>
    </xf>
    <xf numFmtId="164" fontId="36" fillId="2" borderId="6" xfId="0" applyNumberFormat="1" applyFont="1" applyFill="1" applyBorder="1" applyAlignment="1">
      <alignment horizontal="right" vertical="center" wrapText="1"/>
    </xf>
    <xf numFmtId="164" fontId="36" fillId="3" borderId="1" xfId="1" applyNumberFormat="1" applyFont="1" applyFill="1" applyBorder="1" applyAlignment="1" applyProtection="1">
      <alignment horizontal="right" vertical="center" wrapText="1"/>
      <protection locked="0"/>
    </xf>
    <xf numFmtId="164" fontId="36" fillId="3" borderId="18" xfId="1" applyNumberFormat="1" applyFont="1" applyFill="1" applyBorder="1" applyAlignment="1" applyProtection="1">
      <alignment horizontal="right" vertical="center" wrapText="1"/>
      <protection locked="0"/>
    </xf>
    <xf numFmtId="164" fontId="36" fillId="3" borderId="62" xfId="1" applyNumberFormat="1" applyFont="1" applyFill="1" applyBorder="1" applyAlignment="1" applyProtection="1">
      <alignment horizontal="right" vertical="center" wrapText="1"/>
      <protection locked="0"/>
    </xf>
    <xf numFmtId="10" fontId="36" fillId="3" borderId="62" xfId="4" applyNumberFormat="1" applyFont="1" applyFill="1" applyBorder="1" applyAlignment="1" applyProtection="1">
      <alignment horizontal="right" vertical="center" wrapText="1"/>
      <protection locked="0"/>
    </xf>
    <xf numFmtId="0" fontId="36" fillId="0" borderId="51" xfId="0" applyFont="1" applyBorder="1" applyAlignment="1" applyProtection="1">
      <alignment horizontal="left" vertical="center" wrapText="1"/>
      <protection locked="0"/>
    </xf>
    <xf numFmtId="0" fontId="36" fillId="0" borderId="31" xfId="0" applyFont="1" applyBorder="1" applyAlignment="1" applyProtection="1">
      <alignment horizontal="left" vertical="center" wrapText="1"/>
      <protection locked="0"/>
    </xf>
    <xf numFmtId="164" fontId="36" fillId="3" borderId="31" xfId="1" applyNumberFormat="1" applyFont="1" applyFill="1" applyBorder="1" applyAlignment="1" applyProtection="1">
      <alignment horizontal="right" vertical="center" wrapText="1"/>
      <protection locked="0"/>
    </xf>
    <xf numFmtId="10" fontId="36" fillId="3" borderId="31" xfId="4" applyNumberFormat="1" applyFont="1" applyFill="1" applyBorder="1" applyAlignment="1" applyProtection="1">
      <alignment horizontal="right" vertical="center" wrapText="1"/>
      <protection locked="0"/>
    </xf>
    <xf numFmtId="164" fontId="36" fillId="0" borderId="0" xfId="1" applyNumberFormat="1" applyFont="1" applyFill="1" applyBorder="1" applyAlignment="1" applyProtection="1">
      <alignment horizontal="right" vertical="center" wrapText="1"/>
    </xf>
    <xf numFmtId="10" fontId="36" fillId="0" borderId="0" xfId="4" applyNumberFormat="1" applyFont="1" applyFill="1" applyBorder="1" applyAlignment="1" applyProtection="1">
      <alignment horizontal="right" vertical="center" wrapText="1"/>
    </xf>
    <xf numFmtId="165" fontId="42" fillId="0" borderId="0" xfId="0" applyNumberFormat="1" applyFont="1" applyAlignment="1">
      <alignment horizontal="right" vertical="top" wrapText="1"/>
    </xf>
    <xf numFmtId="164" fontId="36" fillId="0" borderId="0" xfId="0" applyNumberFormat="1" applyFont="1" applyAlignment="1">
      <alignment vertical="top" wrapText="1"/>
    </xf>
    <xf numFmtId="164" fontId="33" fillId="0" borderId="0" xfId="0" applyNumberFormat="1" applyFont="1" applyAlignment="1">
      <alignment horizontal="right" vertical="top" wrapText="1"/>
    </xf>
    <xf numFmtId="165" fontId="33" fillId="0" borderId="0" xfId="0" applyNumberFormat="1" applyFont="1" applyAlignment="1">
      <alignment horizontal="right" vertical="top" wrapText="1"/>
    </xf>
    <xf numFmtId="0" fontId="37" fillId="4" borderId="16"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64" xfId="0" applyFont="1" applyFill="1" applyBorder="1" applyAlignment="1">
      <alignment horizontal="left" vertical="center" wrapText="1"/>
    </xf>
    <xf numFmtId="0" fontId="36" fillId="0" borderId="45" xfId="0" applyFont="1" applyBorder="1" applyAlignment="1">
      <alignment vertical="top" wrapText="1"/>
    </xf>
    <xf numFmtId="0" fontId="32" fillId="0" borderId="0" xfId="0" applyFont="1" applyAlignment="1">
      <alignment horizontal="left" vertical="center" wrapText="1"/>
    </xf>
    <xf numFmtId="9" fontId="36" fillId="0" borderId="0" xfId="4" applyFont="1" applyBorder="1" applyAlignment="1" applyProtection="1">
      <alignment vertical="top" wrapText="1"/>
    </xf>
    <xf numFmtId="0" fontId="38" fillId="5" borderId="63" xfId="0" applyFont="1" applyFill="1" applyBorder="1" applyAlignment="1">
      <alignment horizontal="center" vertical="center" wrapText="1"/>
    </xf>
    <xf numFmtId="9" fontId="38" fillId="5" borderId="60" xfId="4" applyFont="1" applyFill="1" applyBorder="1" applyAlignment="1" applyProtection="1">
      <alignment horizontal="center" vertical="center" wrapText="1"/>
    </xf>
    <xf numFmtId="1" fontId="38" fillId="5" borderId="17" xfId="0" applyNumberFormat="1" applyFont="1" applyFill="1" applyBorder="1" applyAlignment="1">
      <alignment horizontal="center" vertical="center" wrapText="1"/>
    </xf>
    <xf numFmtId="1" fontId="38" fillId="5" borderId="60" xfId="0" applyNumberFormat="1" applyFont="1" applyFill="1" applyBorder="1" applyAlignment="1">
      <alignment horizontal="center" vertical="center" wrapText="1"/>
    </xf>
    <xf numFmtId="164" fontId="34" fillId="2" borderId="48" xfId="1" applyNumberFormat="1" applyFont="1" applyFill="1" applyBorder="1" applyAlignment="1" applyProtection="1">
      <alignment horizontal="right" vertical="center" wrapText="1"/>
    </xf>
    <xf numFmtId="10" fontId="34" fillId="2" borderId="54" xfId="4" applyNumberFormat="1" applyFont="1" applyFill="1" applyBorder="1" applyAlignment="1" applyProtection="1">
      <alignment horizontal="right" vertical="center" wrapText="1"/>
    </xf>
    <xf numFmtId="164" fontId="34" fillId="2" borderId="54" xfId="4" applyNumberFormat="1" applyFont="1" applyFill="1" applyBorder="1" applyAlignment="1" applyProtection="1">
      <alignment horizontal="right" vertical="center" wrapText="1"/>
    </xf>
    <xf numFmtId="1" fontId="34" fillId="2" borderId="48" xfId="0" applyNumberFormat="1" applyFont="1" applyFill="1" applyBorder="1" applyAlignment="1">
      <alignment horizontal="left" vertical="center" wrapText="1"/>
    </xf>
    <xf numFmtId="1" fontId="34" fillId="2" borderId="54" xfId="0" applyNumberFormat="1" applyFont="1" applyFill="1" applyBorder="1" applyAlignment="1">
      <alignment horizontal="left" vertical="center" wrapText="1"/>
    </xf>
    <xf numFmtId="10" fontId="36" fillId="3" borderId="39" xfId="4" applyNumberFormat="1" applyFont="1" applyFill="1" applyBorder="1" applyAlignment="1" applyProtection="1">
      <alignment horizontal="right" vertical="center" wrapText="1"/>
      <protection locked="0"/>
    </xf>
    <xf numFmtId="164" fontId="36" fillId="2" borderId="9" xfId="4" applyNumberFormat="1" applyFont="1" applyFill="1" applyBorder="1" applyAlignment="1" applyProtection="1">
      <alignment horizontal="right" vertical="center" wrapText="1"/>
    </xf>
    <xf numFmtId="1" fontId="36" fillId="3" borderId="6" xfId="0" applyNumberFormat="1" applyFont="1" applyFill="1" applyBorder="1" applyAlignment="1" applyProtection="1">
      <alignment horizontal="left" vertical="center" wrapText="1"/>
      <protection locked="0"/>
    </xf>
    <xf numFmtId="1" fontId="36" fillId="3" borderId="39" xfId="0" applyNumberFormat="1" applyFont="1" applyFill="1" applyBorder="1" applyAlignment="1" applyProtection="1">
      <alignment horizontal="left" vertical="center" wrapText="1"/>
      <protection locked="0"/>
    </xf>
    <xf numFmtId="10" fontId="36" fillId="3" borderId="3" xfId="4" applyNumberFormat="1" applyFont="1" applyFill="1" applyBorder="1" applyAlignment="1" applyProtection="1">
      <alignment horizontal="right" vertical="center" wrapText="1"/>
      <protection locked="0"/>
    </xf>
    <xf numFmtId="1" fontId="36" fillId="3" borderId="1" xfId="0" applyNumberFormat="1" applyFont="1" applyFill="1" applyBorder="1" applyAlignment="1" applyProtection="1">
      <alignment horizontal="left" vertical="center" wrapText="1"/>
      <protection locked="0"/>
    </xf>
    <xf numFmtId="1" fontId="36" fillId="3" borderId="3" xfId="0" applyNumberFormat="1" applyFont="1" applyFill="1" applyBorder="1" applyAlignment="1" applyProtection="1">
      <alignment horizontal="left" vertical="center" wrapText="1"/>
      <protection locked="0"/>
    </xf>
    <xf numFmtId="10" fontId="36" fillId="3" borderId="11" xfId="4" applyNumberFormat="1" applyFont="1" applyFill="1" applyBorder="1" applyAlignment="1" applyProtection="1">
      <alignment horizontal="right" vertical="center" wrapText="1"/>
      <protection locked="0"/>
    </xf>
    <xf numFmtId="1" fontId="36" fillId="3" borderId="18" xfId="0" applyNumberFormat="1" applyFont="1" applyFill="1" applyBorder="1" applyAlignment="1" applyProtection="1">
      <alignment horizontal="left" vertical="center" wrapText="1"/>
      <protection locked="0"/>
    </xf>
    <xf numFmtId="1" fontId="36" fillId="3" borderId="11" xfId="0" applyNumberFormat="1" applyFont="1" applyFill="1" applyBorder="1" applyAlignment="1" applyProtection="1">
      <alignment horizontal="left" vertical="center" wrapText="1"/>
      <protection locked="0"/>
    </xf>
    <xf numFmtId="0" fontId="37" fillId="2" borderId="36" xfId="0" applyFont="1" applyFill="1" applyBorder="1" applyAlignment="1">
      <alignment horizontal="left" vertical="center" wrapText="1"/>
    </xf>
    <xf numFmtId="171" fontId="37" fillId="2" borderId="54" xfId="0" applyNumberFormat="1" applyFont="1" applyFill="1" applyBorder="1" applyAlignment="1">
      <alignment horizontal="right" vertical="center" wrapText="1"/>
    </xf>
    <xf numFmtId="164" fontId="37" fillId="2" borderId="49" xfId="4" applyNumberFormat="1" applyFont="1" applyFill="1" applyBorder="1" applyAlignment="1" applyProtection="1">
      <alignment vertical="center" wrapText="1"/>
    </xf>
    <xf numFmtId="0" fontId="37" fillId="0" borderId="41" xfId="0" applyFont="1" applyBorder="1" applyAlignment="1">
      <alignment horizontal="left" vertical="center" wrapText="1"/>
    </xf>
    <xf numFmtId="0" fontId="37" fillId="4" borderId="39" xfId="0" applyFont="1" applyFill="1" applyBorder="1" applyAlignment="1">
      <alignment horizontal="left" vertical="center" wrapText="1"/>
    </xf>
    <xf numFmtId="9" fontId="36" fillId="0" borderId="0" xfId="4" applyFont="1" applyAlignment="1" applyProtection="1">
      <alignment vertical="top" wrapText="1"/>
      <protection locked="0"/>
    </xf>
    <xf numFmtId="0" fontId="36" fillId="0" borderId="0" xfId="0" applyFont="1" applyAlignment="1">
      <alignment horizontal="left" vertical="center" wrapText="1"/>
    </xf>
    <xf numFmtId="165" fontId="36" fillId="0" borderId="0" xfId="0" applyNumberFormat="1" applyFont="1" applyAlignment="1">
      <alignment horizontal="left" vertical="top" wrapText="1"/>
    </xf>
    <xf numFmtId="9" fontId="38" fillId="5" borderId="17" xfId="4" applyFont="1" applyFill="1" applyBorder="1" applyAlignment="1" applyProtection="1">
      <alignment horizontal="center" vertical="center" wrapText="1"/>
    </xf>
    <xf numFmtId="0" fontId="34" fillId="2" borderId="36" xfId="0" applyFont="1" applyFill="1" applyBorder="1" applyAlignment="1">
      <alignment horizontal="left" vertical="center" wrapText="1"/>
    </xf>
    <xf numFmtId="10" fontId="34" fillId="2" borderId="54" xfId="0" applyNumberFormat="1" applyFont="1" applyFill="1" applyBorder="1" applyAlignment="1">
      <alignment horizontal="right" vertical="center" wrapText="1"/>
    </xf>
    <xf numFmtId="164" fontId="36" fillId="3" borderId="6" xfId="0" applyNumberFormat="1" applyFont="1" applyFill="1" applyBorder="1" applyAlignment="1" applyProtection="1">
      <alignment horizontal="right" vertical="center" wrapText="1"/>
      <protection locked="0"/>
    </xf>
    <xf numFmtId="10" fontId="36" fillId="0" borderId="9" xfId="4" applyNumberFormat="1" applyFont="1" applyBorder="1" applyAlignment="1" applyProtection="1">
      <alignment horizontal="right" vertical="center" wrapText="1"/>
      <protection locked="0"/>
    </xf>
    <xf numFmtId="1" fontId="42" fillId="3" borderId="6" xfId="0" applyNumberFormat="1" applyFont="1" applyFill="1" applyBorder="1" applyAlignment="1" applyProtection="1">
      <alignment horizontal="left" vertical="center" wrapText="1"/>
      <protection locked="0"/>
    </xf>
    <xf numFmtId="1" fontId="42" fillId="3" borderId="9" xfId="0" applyNumberFormat="1" applyFont="1" applyFill="1" applyBorder="1" applyAlignment="1" applyProtection="1">
      <alignment horizontal="left" vertical="center" wrapText="1"/>
      <protection locked="0"/>
    </xf>
    <xf numFmtId="164" fontId="36" fillId="3" borderId="1" xfId="0" applyNumberFormat="1" applyFont="1" applyFill="1" applyBorder="1" applyAlignment="1" applyProtection="1">
      <alignment horizontal="right" vertical="center" wrapText="1"/>
      <protection locked="0"/>
    </xf>
    <xf numFmtId="10" fontId="36" fillId="0" borderId="3" xfId="4" applyNumberFormat="1" applyFont="1" applyBorder="1" applyAlignment="1" applyProtection="1">
      <alignment horizontal="right" vertical="center" wrapText="1"/>
      <protection locked="0"/>
    </xf>
    <xf numFmtId="164" fontId="36" fillId="3" borderId="18" xfId="0" applyNumberFormat="1" applyFont="1" applyFill="1" applyBorder="1" applyAlignment="1" applyProtection="1">
      <alignment horizontal="right" vertical="center" wrapText="1"/>
      <protection locked="0"/>
    </xf>
    <xf numFmtId="0" fontId="36" fillId="3" borderId="16" xfId="0" applyFont="1" applyFill="1" applyBorder="1" applyAlignment="1" applyProtection="1">
      <alignment horizontal="left" vertical="center" wrapText="1"/>
      <protection locked="0"/>
    </xf>
    <xf numFmtId="10" fontId="36" fillId="0" borderId="11" xfId="4" applyNumberFormat="1" applyFont="1" applyBorder="1" applyAlignment="1" applyProtection="1">
      <alignment horizontal="right" vertical="center" wrapText="1"/>
      <protection locked="0"/>
    </xf>
    <xf numFmtId="164" fontId="36" fillId="3" borderId="0" xfId="0" applyNumberFormat="1" applyFont="1" applyFill="1" applyAlignment="1">
      <alignment horizontal="right" vertical="top" wrapText="1"/>
    </xf>
    <xf numFmtId="1" fontId="36" fillId="3" borderId="0" xfId="0" applyNumberFormat="1" applyFont="1" applyFill="1" applyAlignment="1">
      <alignment horizontal="left" vertical="top" wrapText="1"/>
    </xf>
    <xf numFmtId="164" fontId="37" fillId="2" borderId="67" xfId="1" applyNumberFormat="1" applyFont="1" applyFill="1" applyBorder="1" applyAlignment="1" applyProtection="1">
      <alignment horizontal="right" vertical="center" wrapText="1"/>
    </xf>
    <xf numFmtId="164" fontId="37" fillId="2" borderId="17" xfId="1" applyNumberFormat="1" applyFont="1" applyFill="1" applyBorder="1" applyAlignment="1" applyProtection="1">
      <alignment horizontal="right" vertical="center" wrapText="1"/>
    </xf>
    <xf numFmtId="164" fontId="37" fillId="2" borderId="64" xfId="1" applyNumberFormat="1" applyFont="1" applyFill="1" applyBorder="1" applyAlignment="1" applyProtection="1">
      <alignment horizontal="right" vertical="center" wrapText="1"/>
    </xf>
    <xf numFmtId="165" fontId="36" fillId="0" borderId="0" xfId="0" applyNumberFormat="1" applyFont="1" applyAlignment="1" applyProtection="1">
      <alignment horizontal="left" vertical="top" wrapText="1"/>
      <protection locked="0"/>
    </xf>
    <xf numFmtId="0" fontId="30" fillId="0" borderId="0" xfId="0" applyFont="1" applyAlignment="1">
      <alignment horizontal="left" wrapText="1"/>
    </xf>
    <xf numFmtId="0" fontId="30" fillId="0" borderId="0" xfId="0" applyFont="1" applyAlignment="1" applyProtection="1">
      <alignment wrapText="1"/>
      <protection locked="0"/>
    </xf>
    <xf numFmtId="0" fontId="36" fillId="0" borderId="0" xfId="0" applyFont="1" applyAlignment="1" applyProtection="1">
      <alignment wrapText="1"/>
      <protection locked="0"/>
    </xf>
    <xf numFmtId="0" fontId="36" fillId="3" borderId="0" xfId="0" applyFont="1" applyFill="1" applyAlignment="1">
      <alignment horizontal="left" vertical="center" wrapText="1"/>
    </xf>
    <xf numFmtId="0" fontId="38" fillId="0" borderId="19" xfId="0" applyFont="1" applyBorder="1" applyAlignment="1">
      <alignment horizontal="center" vertical="center" wrapText="1"/>
    </xf>
    <xf numFmtId="49" fontId="37" fillId="0" borderId="41" xfId="0" applyNumberFormat="1" applyFont="1" applyBorder="1" applyAlignment="1">
      <alignment horizontal="center" vertical="center" wrapText="1"/>
    </xf>
    <xf numFmtId="49" fontId="37" fillId="0" borderId="0" xfId="0" applyNumberFormat="1" applyFont="1" applyAlignment="1">
      <alignment horizontal="center" vertical="top" wrapText="1"/>
    </xf>
    <xf numFmtId="0" fontId="37" fillId="0" borderId="0" xfId="0" applyFont="1" applyAlignment="1">
      <alignment horizontal="left" wrapText="1"/>
    </xf>
    <xf numFmtId="0" fontId="38" fillId="5" borderId="41" xfId="0" applyFont="1" applyFill="1" applyBorder="1" applyAlignment="1">
      <alignment horizontal="center" vertical="center" wrapText="1"/>
    </xf>
    <xf numFmtId="0" fontId="38" fillId="5" borderId="17" xfId="0" applyFont="1" applyFill="1" applyBorder="1" applyAlignment="1">
      <alignment horizontal="right" vertical="center" wrapText="1"/>
    </xf>
    <xf numFmtId="0" fontId="38" fillId="5" borderId="63" xfId="0" applyFont="1" applyFill="1" applyBorder="1" applyAlignment="1">
      <alignment horizontal="right" vertical="center" wrapText="1"/>
    </xf>
    <xf numFmtId="49" fontId="38" fillId="5" borderId="17" xfId="0" applyNumberFormat="1" applyFont="1" applyFill="1" applyBorder="1" applyAlignment="1">
      <alignment horizontal="center" vertical="center" wrapText="1"/>
    </xf>
    <xf numFmtId="9" fontId="38" fillId="5" borderId="63" xfId="4" applyFont="1" applyFill="1" applyBorder="1" applyAlignment="1" applyProtection="1">
      <alignment horizontal="center" vertical="center" wrapText="1"/>
    </xf>
    <xf numFmtId="0" fontId="49" fillId="2" borderId="53" xfId="0" applyFont="1" applyFill="1" applyBorder="1" applyAlignment="1">
      <alignment horizontal="left" vertical="center" wrapText="1"/>
    </xf>
    <xf numFmtId="164" fontId="49" fillId="2" borderId="48" xfId="0" applyNumberFormat="1" applyFont="1" applyFill="1" applyBorder="1" applyAlignment="1">
      <alignment horizontal="right" vertical="center" wrapText="1"/>
    </xf>
    <xf numFmtId="10" fontId="49" fillId="2" borderId="48" xfId="0" applyNumberFormat="1" applyFont="1" applyFill="1" applyBorder="1" applyAlignment="1">
      <alignment horizontal="right" vertical="center" wrapText="1"/>
    </xf>
    <xf numFmtId="164" fontId="49" fillId="2" borderId="48" xfId="4" applyNumberFormat="1" applyFont="1" applyFill="1" applyBorder="1" applyAlignment="1" applyProtection="1">
      <alignment horizontal="right" vertical="center" wrapText="1"/>
    </xf>
    <xf numFmtId="10" fontId="34" fillId="2" borderId="48" xfId="4" applyNumberFormat="1" applyFont="1" applyFill="1" applyBorder="1" applyAlignment="1" applyProtection="1">
      <alignment horizontal="right" vertical="center" wrapText="1"/>
    </xf>
    <xf numFmtId="0" fontId="45" fillId="2" borderId="59" xfId="0" applyFont="1" applyFill="1" applyBorder="1" applyAlignment="1">
      <alignment horizontal="left" vertical="center" wrapText="1"/>
    </xf>
    <xf numFmtId="164" fontId="45" fillId="0" borderId="5" xfId="1" applyNumberFormat="1" applyFont="1" applyFill="1" applyBorder="1" applyAlignment="1" applyProtection="1">
      <alignment horizontal="right" vertical="center" wrapText="1"/>
      <protection locked="0"/>
    </xf>
    <xf numFmtId="10" fontId="45" fillId="3" borderId="6" xfId="1" applyNumberFormat="1" applyFont="1" applyFill="1" applyBorder="1" applyAlignment="1" applyProtection="1">
      <alignment horizontal="right" vertical="center" wrapText="1"/>
      <protection locked="0"/>
    </xf>
    <xf numFmtId="164" fontId="45" fillId="2" borderId="1" xfId="4" applyNumberFormat="1" applyFont="1" applyFill="1" applyBorder="1" applyAlignment="1" applyProtection="1">
      <alignment horizontal="right" vertical="center" wrapText="1"/>
    </xf>
    <xf numFmtId="10" fontId="42" fillId="2" borderId="62" xfId="4" applyNumberFormat="1" applyFont="1" applyFill="1" applyBorder="1" applyAlignment="1" applyProtection="1">
      <alignment horizontal="right" vertical="center" wrapText="1"/>
    </xf>
    <xf numFmtId="0" fontId="45" fillId="2" borderId="22" xfId="0" applyFont="1" applyFill="1" applyBorder="1" applyAlignment="1">
      <alignment horizontal="left" vertical="center" wrapText="1"/>
    </xf>
    <xf numFmtId="164" fontId="45" fillId="0" borderId="4" xfId="1" applyNumberFormat="1" applyFont="1" applyFill="1" applyBorder="1" applyAlignment="1" applyProtection="1">
      <alignment horizontal="right" vertical="center" wrapText="1"/>
      <protection locked="0"/>
    </xf>
    <xf numFmtId="10" fontId="45" fillId="3" borderId="1" xfId="1" applyNumberFormat="1" applyFont="1" applyFill="1" applyBorder="1" applyAlignment="1" applyProtection="1">
      <alignment horizontal="right" vertical="center" wrapText="1"/>
      <protection locked="0"/>
    </xf>
    <xf numFmtId="10" fontId="42" fillId="2" borderId="1" xfId="4" applyNumberFormat="1" applyFont="1" applyFill="1" applyBorder="1" applyAlignment="1" applyProtection="1">
      <alignment horizontal="right" vertical="center" wrapText="1"/>
    </xf>
    <xf numFmtId="0" fontId="45" fillId="2" borderId="27" xfId="0" applyFont="1" applyFill="1" applyBorder="1" applyAlignment="1">
      <alignment horizontal="left" vertical="center" wrapText="1"/>
    </xf>
    <xf numFmtId="164" fontId="45" fillId="0" borderId="51" xfId="1" applyNumberFormat="1" applyFont="1" applyFill="1" applyBorder="1" applyAlignment="1" applyProtection="1">
      <alignment horizontal="right" vertical="center" wrapText="1"/>
      <protection locked="0"/>
    </xf>
    <xf numFmtId="10" fontId="45" fillId="3" borderId="18" xfId="1" applyNumberFormat="1" applyFont="1" applyFill="1" applyBorder="1" applyAlignment="1" applyProtection="1">
      <alignment horizontal="right" vertical="center" wrapText="1"/>
      <protection locked="0"/>
    </xf>
    <xf numFmtId="10" fontId="42" fillId="2" borderId="31" xfId="4" applyNumberFormat="1" applyFont="1" applyFill="1" applyBorder="1" applyAlignment="1" applyProtection="1">
      <alignment horizontal="right" vertical="center" wrapText="1"/>
    </xf>
    <xf numFmtId="0" fontId="45" fillId="0" borderId="0" xfId="0" applyFont="1" applyAlignment="1">
      <alignment horizontal="center" wrapText="1"/>
    </xf>
    <xf numFmtId="165" fontId="45" fillId="0" borderId="0" xfId="1" applyNumberFormat="1" applyFont="1" applyFill="1" applyBorder="1" applyAlignment="1" applyProtection="1">
      <alignment horizontal="center" wrapText="1"/>
    </xf>
    <xf numFmtId="164" fontId="50" fillId="0" borderId="0" xfId="4" applyNumberFormat="1" applyFont="1" applyFill="1" applyBorder="1" applyAlignment="1" applyProtection="1">
      <alignment horizontal="right" wrapText="1"/>
    </xf>
    <xf numFmtId="165" fontId="45" fillId="0" borderId="0" xfId="1" applyNumberFormat="1" applyFont="1" applyFill="1" applyBorder="1" applyAlignment="1" applyProtection="1">
      <alignment horizontal="left" wrapText="1"/>
    </xf>
    <xf numFmtId="165" fontId="45" fillId="0" borderId="45" xfId="1" applyNumberFormat="1" applyFont="1" applyFill="1" applyBorder="1" applyAlignment="1" applyProtection="1">
      <alignment horizontal="left" wrapText="1"/>
    </xf>
    <xf numFmtId="0" fontId="37" fillId="0" borderId="0" xfId="0" applyFont="1" applyAlignment="1">
      <alignment horizontal="right" wrapText="1"/>
    </xf>
    <xf numFmtId="165" fontId="37" fillId="0" borderId="0" xfId="1" applyNumberFormat="1" applyFont="1" applyFill="1" applyBorder="1" applyAlignment="1" applyProtection="1">
      <alignment horizontal="center" wrapText="1"/>
    </xf>
    <xf numFmtId="165" fontId="37" fillId="0" borderId="0" xfId="1" applyNumberFormat="1" applyFont="1" applyFill="1" applyBorder="1" applyAlignment="1" applyProtection="1">
      <alignment horizontal="left" wrapText="1"/>
    </xf>
    <xf numFmtId="0" fontId="36" fillId="0" borderId="0" xfId="0" applyFont="1" applyAlignment="1" applyProtection="1">
      <alignment horizontal="center" wrapText="1"/>
      <protection locked="0"/>
    </xf>
    <xf numFmtId="0" fontId="36" fillId="0" borderId="0" xfId="0" applyFont="1" applyAlignment="1" applyProtection="1">
      <alignment horizontal="left" wrapText="1"/>
      <protection locked="0"/>
    </xf>
    <xf numFmtId="0" fontId="51" fillId="0" borderId="0" xfId="0" applyFont="1" applyAlignment="1" applyProtection="1">
      <alignment vertical="center" wrapText="1"/>
      <protection locked="0"/>
    </xf>
    <xf numFmtId="0" fontId="32" fillId="0" borderId="46" xfId="0" applyFont="1" applyBorder="1" applyAlignment="1">
      <alignment horizontal="left" vertical="center" wrapText="1"/>
    </xf>
    <xf numFmtId="0" fontId="36" fillId="0" borderId="45" xfId="0" applyFont="1" applyBorder="1" applyAlignment="1">
      <alignment horizontal="left" vertical="center" wrapText="1"/>
    </xf>
    <xf numFmtId="0" fontId="43" fillId="4" borderId="34" xfId="0" applyFont="1" applyFill="1" applyBorder="1" applyAlignment="1">
      <alignment horizontal="center" vertical="center" wrapText="1"/>
    </xf>
    <xf numFmtId="1" fontId="37" fillId="2" borderId="56" xfId="0" applyNumberFormat="1" applyFont="1" applyFill="1" applyBorder="1" applyAlignment="1">
      <alignment horizontal="left" vertical="top" wrapText="1"/>
    </xf>
    <xf numFmtId="1" fontId="37" fillId="2" borderId="15" xfId="0" applyNumberFormat="1" applyFont="1" applyFill="1" applyBorder="1" applyAlignment="1">
      <alignment horizontal="left" vertical="top" wrapText="1"/>
    </xf>
    <xf numFmtId="1" fontId="37" fillId="0" borderId="0" xfId="0" applyNumberFormat="1" applyFont="1" applyAlignment="1">
      <alignment horizontal="left" vertical="top" wrapText="1"/>
    </xf>
    <xf numFmtId="1" fontId="37" fillId="0" borderId="0" xfId="0" applyNumberFormat="1" applyFont="1" applyAlignment="1">
      <alignment horizontal="center" vertical="center" wrapText="1"/>
    </xf>
    <xf numFmtId="0" fontId="36" fillId="0" borderId="0" xfId="0" applyFont="1" applyAlignment="1" applyProtection="1">
      <alignment horizontal="left" vertical="top" wrapText="1"/>
      <protection locked="0"/>
    </xf>
    <xf numFmtId="164" fontId="36" fillId="0" borderId="0" xfId="0" applyNumberFormat="1" applyFont="1" applyAlignment="1" applyProtection="1">
      <alignment horizontal="center" vertical="top" wrapText="1"/>
      <protection locked="0"/>
    </xf>
    <xf numFmtId="49" fontId="36" fillId="0" borderId="0" xfId="0" applyNumberFormat="1" applyFont="1" applyAlignment="1">
      <alignment horizontal="left" vertical="center" wrapText="1"/>
    </xf>
    <xf numFmtId="0" fontId="36" fillId="0" borderId="0" xfId="0" applyFont="1" applyAlignment="1">
      <alignment vertical="center" wrapText="1"/>
    </xf>
    <xf numFmtId="49" fontId="53" fillId="0" borderId="0" xfId="0" applyNumberFormat="1" applyFont="1" applyAlignment="1">
      <alignment horizontal="left" vertical="center"/>
    </xf>
    <xf numFmtId="49" fontId="53" fillId="0" borderId="0" xfId="0" applyNumberFormat="1" applyFont="1" applyAlignment="1">
      <alignment horizontal="left" vertical="center" wrapText="1"/>
    </xf>
    <xf numFmtId="49" fontId="54" fillId="0" borderId="0" xfId="0" applyNumberFormat="1" applyFont="1" applyAlignment="1">
      <alignment horizontal="center" vertical="center" wrapText="1"/>
    </xf>
    <xf numFmtId="0" fontId="45" fillId="0" borderId="0" xfId="0" applyFont="1" applyAlignment="1">
      <alignment vertical="center" wrapText="1"/>
    </xf>
    <xf numFmtId="0" fontId="37" fillId="0" borderId="0" xfId="0" applyFont="1" applyAlignment="1">
      <alignment horizontal="right" vertical="center" wrapText="1"/>
    </xf>
    <xf numFmtId="0" fontId="37" fillId="0" borderId="0" xfId="0" applyFont="1" applyAlignment="1">
      <alignment horizontal="left" vertical="center" wrapText="1"/>
    </xf>
    <xf numFmtId="0" fontId="37" fillId="0" borderId="0" xfId="0" applyFont="1" applyAlignment="1">
      <alignment vertical="center" wrapText="1"/>
    </xf>
    <xf numFmtId="0" fontId="56" fillId="0" borderId="0" xfId="0" applyFont="1" applyAlignment="1">
      <alignment horizontal="center" vertical="center" wrapText="1"/>
    </xf>
    <xf numFmtId="0" fontId="35" fillId="0" borderId="34" xfId="0" applyFont="1" applyBorder="1" applyAlignment="1">
      <alignment horizontal="left" vertical="center" wrapText="1" readingOrder="1"/>
    </xf>
    <xf numFmtId="0" fontId="35" fillId="0" borderId="49" xfId="0" applyFont="1" applyBorder="1" applyAlignment="1">
      <alignment horizontal="left" vertical="center" wrapText="1" readingOrder="1"/>
    </xf>
    <xf numFmtId="0" fontId="37" fillId="5" borderId="32" xfId="0" applyFont="1" applyFill="1" applyBorder="1" applyAlignment="1">
      <alignment horizontal="center" vertical="center" wrapText="1"/>
    </xf>
    <xf numFmtId="0" fontId="37" fillId="4" borderId="30" xfId="0" applyFont="1" applyFill="1" applyBorder="1" applyAlignment="1">
      <alignment horizontal="left" vertical="center" wrapText="1"/>
    </xf>
    <xf numFmtId="164" fontId="37" fillId="2" borderId="30" xfId="0" applyNumberFormat="1" applyFont="1" applyFill="1" applyBorder="1" applyAlignment="1">
      <alignment horizontal="right" vertical="center" wrapText="1"/>
    </xf>
    <xf numFmtId="164" fontId="33" fillId="2" borderId="65" xfId="0" applyNumberFormat="1" applyFont="1" applyFill="1" applyBorder="1" applyAlignment="1">
      <alignment horizontal="center" vertical="center" wrapText="1"/>
    </xf>
    <xf numFmtId="164" fontId="37" fillId="2" borderId="65" xfId="0" applyNumberFormat="1" applyFont="1" applyFill="1" applyBorder="1" applyAlignment="1">
      <alignment horizontal="right" vertical="center" wrapText="1"/>
    </xf>
    <xf numFmtId="0" fontId="33" fillId="0" borderId="0" xfId="0" applyFont="1" applyAlignment="1">
      <alignment horizontal="center" vertical="center" wrapText="1"/>
    </xf>
    <xf numFmtId="0" fontId="37" fillId="4" borderId="30" xfId="0" applyFont="1" applyFill="1" applyBorder="1" applyAlignment="1">
      <alignment horizontal="center" vertical="center" wrapText="1"/>
    </xf>
    <xf numFmtId="164" fontId="33" fillId="6" borderId="35" xfId="0" applyNumberFormat="1" applyFont="1" applyFill="1" applyBorder="1" applyAlignment="1">
      <alignment horizontal="center" vertical="center" wrapText="1"/>
    </xf>
    <xf numFmtId="164" fontId="37" fillId="2" borderId="33" xfId="0" applyNumberFormat="1" applyFont="1" applyFill="1" applyBorder="1" applyAlignment="1">
      <alignment horizontal="right" vertical="center" wrapText="1"/>
    </xf>
    <xf numFmtId="164" fontId="37" fillId="6" borderId="35" xfId="0" applyNumberFormat="1" applyFont="1" applyFill="1" applyBorder="1" applyAlignment="1">
      <alignment horizontal="right" vertical="center" wrapText="1"/>
    </xf>
    <xf numFmtId="0" fontId="37" fillId="4" borderId="29" xfId="0" applyFont="1" applyFill="1" applyBorder="1" applyAlignment="1">
      <alignment horizontal="left" vertical="center" wrapText="1"/>
    </xf>
    <xf numFmtId="164" fontId="37" fillId="2" borderId="29" xfId="0" applyNumberFormat="1" applyFont="1" applyFill="1" applyBorder="1" applyAlignment="1">
      <alignment horizontal="right" vertical="center" wrapText="1"/>
    </xf>
    <xf numFmtId="164" fontId="33" fillId="2" borderId="35" xfId="0" applyNumberFormat="1" applyFont="1" applyFill="1" applyBorder="1" applyAlignment="1">
      <alignment horizontal="center" vertical="center" wrapText="1"/>
    </xf>
    <xf numFmtId="164" fontId="37" fillId="2" borderId="35" xfId="0" applyNumberFormat="1" applyFont="1" applyFill="1" applyBorder="1" applyAlignment="1">
      <alignment horizontal="right" vertical="center" wrapText="1"/>
    </xf>
    <xf numFmtId="0" fontId="37" fillId="4" borderId="24" xfId="0" applyFont="1" applyFill="1" applyBorder="1" applyAlignment="1">
      <alignment horizontal="left" vertical="center" wrapText="1"/>
    </xf>
    <xf numFmtId="164" fontId="37" fillId="2" borderId="24" xfId="0" applyNumberFormat="1" applyFont="1" applyFill="1" applyBorder="1" applyAlignment="1">
      <alignment horizontal="right" vertical="center" wrapText="1"/>
    </xf>
    <xf numFmtId="164" fontId="37" fillId="2" borderId="37" xfId="0" applyNumberFormat="1" applyFont="1" applyFill="1" applyBorder="1" applyAlignment="1">
      <alignment horizontal="right" vertical="center" wrapText="1"/>
    </xf>
    <xf numFmtId="164" fontId="37" fillId="2" borderId="72" xfId="0" applyNumberFormat="1" applyFont="1" applyFill="1" applyBorder="1" applyAlignment="1">
      <alignment horizontal="right" vertical="center" wrapText="1"/>
    </xf>
    <xf numFmtId="0" fontId="37" fillId="4" borderId="32" xfId="0" applyFont="1" applyFill="1" applyBorder="1" applyAlignment="1">
      <alignment horizontal="left" vertical="center" wrapText="1"/>
    </xf>
    <xf numFmtId="164" fontId="37" fillId="2" borderId="34" xfId="0" applyNumberFormat="1" applyFont="1" applyFill="1" applyBorder="1" applyAlignment="1">
      <alignment horizontal="right" vertical="center" wrapText="1"/>
    </xf>
    <xf numFmtId="165" fontId="37" fillId="6" borderId="32" xfId="0" applyNumberFormat="1" applyFont="1" applyFill="1" applyBorder="1" applyAlignment="1">
      <alignment horizontal="right" vertical="center" wrapText="1"/>
    </xf>
    <xf numFmtId="164" fontId="37" fillId="2" borderId="32" xfId="0" applyNumberFormat="1" applyFont="1" applyFill="1" applyBorder="1" applyAlignment="1">
      <alignment horizontal="right" vertical="center" wrapText="1"/>
    </xf>
    <xf numFmtId="0" fontId="37" fillId="4" borderId="34" xfId="0" applyFont="1" applyFill="1" applyBorder="1" applyAlignment="1">
      <alignment horizontal="left" vertical="center" wrapText="1"/>
    </xf>
    <xf numFmtId="0" fontId="37" fillId="0" borderId="0" xfId="0" applyFont="1" applyAlignment="1">
      <alignment horizontal="center" vertical="center" wrapText="1"/>
    </xf>
    <xf numFmtId="0" fontId="37" fillId="4" borderId="36" xfId="0" applyFont="1" applyFill="1" applyBorder="1" applyAlignment="1">
      <alignment horizontal="left" vertical="center" wrapText="1"/>
    </xf>
    <xf numFmtId="165" fontId="37" fillId="0" borderId="0" xfId="0" applyNumberFormat="1" applyFont="1" applyAlignment="1">
      <alignment horizontal="right" vertical="center" wrapText="1"/>
    </xf>
    <xf numFmtId="10" fontId="45" fillId="0" borderId="0" xfId="0" applyNumberFormat="1" applyFont="1" applyAlignment="1">
      <alignment horizontal="center" vertical="center" wrapText="1"/>
    </xf>
    <xf numFmtId="0" fontId="37" fillId="0" borderId="13" xfId="0" applyFont="1" applyBorder="1" applyAlignment="1">
      <alignment horizontal="left" vertical="center" wrapText="1"/>
    </xf>
    <xf numFmtId="0" fontId="37" fillId="0" borderId="39" xfId="0" applyFont="1" applyBorder="1" applyAlignment="1">
      <alignment horizontal="left" vertical="center" wrapText="1"/>
    </xf>
    <xf numFmtId="165" fontId="37" fillId="2" borderId="32" xfId="0" applyNumberFormat="1" applyFont="1" applyFill="1" applyBorder="1" applyAlignment="1">
      <alignment horizontal="center" vertical="center" wrapText="1"/>
    </xf>
    <xf numFmtId="165" fontId="37" fillId="2" borderId="49" xfId="0" applyNumberFormat="1" applyFont="1" applyFill="1" applyBorder="1" applyAlignment="1">
      <alignment horizontal="center" vertical="center" wrapText="1"/>
    </xf>
    <xf numFmtId="165" fontId="37" fillId="2" borderId="50" xfId="0" applyNumberFormat="1" applyFont="1" applyFill="1" applyBorder="1" applyAlignment="1">
      <alignment horizontal="center" vertical="center" wrapText="1"/>
    </xf>
    <xf numFmtId="0" fontId="37" fillId="4" borderId="66" xfId="0" applyFont="1" applyFill="1" applyBorder="1" applyAlignment="1">
      <alignment horizontal="right" vertical="center" wrapText="1"/>
    </xf>
    <xf numFmtId="164" fontId="45" fillId="2" borderId="12" xfId="0" applyNumberFormat="1" applyFont="1" applyFill="1" applyBorder="1" applyAlignment="1">
      <alignment horizontal="right" vertical="center" wrapText="1"/>
    </xf>
    <xf numFmtId="0" fontId="37" fillId="4" borderId="3" xfId="0" applyFont="1" applyFill="1" applyBorder="1" applyAlignment="1">
      <alignment horizontal="right" vertical="center" wrapText="1"/>
    </xf>
    <xf numFmtId="164" fontId="45" fillId="2" borderId="2" xfId="0" applyNumberFormat="1" applyFont="1" applyFill="1" applyBorder="1" applyAlignment="1">
      <alignment horizontal="right" vertical="center" wrapText="1"/>
    </xf>
    <xf numFmtId="0" fontId="37" fillId="4" borderId="11" xfId="0" applyFont="1" applyFill="1" applyBorder="1" applyAlignment="1">
      <alignment horizontal="right" vertical="center" wrapText="1"/>
    </xf>
    <xf numFmtId="164" fontId="45" fillId="2" borderId="19" xfId="0" applyNumberFormat="1" applyFont="1" applyFill="1" applyBorder="1" applyAlignment="1">
      <alignment horizontal="right" vertical="center" wrapText="1"/>
    </xf>
    <xf numFmtId="0" fontId="37" fillId="4" borderId="32" xfId="0" applyFont="1" applyFill="1" applyBorder="1" applyAlignment="1">
      <alignment horizontal="center" vertical="center" wrapText="1"/>
    </xf>
    <xf numFmtId="0" fontId="37" fillId="4" borderId="14" xfId="0" applyFont="1" applyFill="1" applyBorder="1" applyAlignment="1">
      <alignment horizontal="right" vertical="center" wrapText="1"/>
    </xf>
    <xf numFmtId="164" fontId="37" fillId="2" borderId="32" xfId="0" applyNumberFormat="1" applyFont="1" applyFill="1" applyBorder="1" applyAlignment="1">
      <alignment vertical="center" wrapText="1"/>
    </xf>
    <xf numFmtId="49" fontId="55" fillId="0" borderId="0" xfId="0" applyNumberFormat="1" applyFont="1" applyAlignment="1">
      <alignment vertical="center" wrapText="1"/>
    </xf>
    <xf numFmtId="49" fontId="33" fillId="0" borderId="0" xfId="0" applyNumberFormat="1" applyFont="1" applyAlignment="1">
      <alignment horizontal="right" vertical="center" wrapText="1"/>
    </xf>
    <xf numFmtId="165" fontId="18" fillId="2" borderId="60" xfId="0" applyNumberFormat="1" applyFont="1" applyFill="1" applyBorder="1" applyAlignment="1">
      <alignment horizontal="center" vertical="center" wrapText="1"/>
    </xf>
    <xf numFmtId="164" fontId="27" fillId="5" borderId="36" xfId="0" applyNumberFormat="1" applyFont="1" applyFill="1" applyBorder="1" applyAlignment="1">
      <alignment horizontal="center" vertical="center" wrapText="1"/>
    </xf>
    <xf numFmtId="0" fontId="34" fillId="2" borderId="46" xfId="0" applyFont="1" applyFill="1" applyBorder="1" applyAlignment="1">
      <alignment horizontal="left" vertical="center" wrapText="1"/>
    </xf>
    <xf numFmtId="1" fontId="34" fillId="2" borderId="61" xfId="0" applyNumberFormat="1" applyFont="1" applyFill="1" applyBorder="1" applyAlignment="1">
      <alignment horizontal="right" vertical="center" wrapText="1"/>
    </xf>
    <xf numFmtId="164" fontId="34" fillId="2" borderId="61" xfId="0" applyNumberFormat="1" applyFont="1" applyFill="1" applyBorder="1" applyAlignment="1">
      <alignment horizontal="right" vertical="center" wrapText="1"/>
    </xf>
    <xf numFmtId="9" fontId="34" fillId="2" borderId="61" xfId="0" applyNumberFormat="1" applyFont="1" applyFill="1" applyBorder="1" applyAlignment="1">
      <alignment horizontal="right" vertical="center" wrapText="1"/>
    </xf>
    <xf numFmtId="0" fontId="34" fillId="2" borderId="61" xfId="0" applyFont="1" applyFill="1" applyBorder="1" applyAlignment="1">
      <alignment horizontal="left" vertical="center" wrapText="1"/>
    </xf>
    <xf numFmtId="0" fontId="34" fillId="2" borderId="21" xfId="0" applyFont="1" applyFill="1" applyBorder="1" applyAlignment="1">
      <alignment horizontal="left" vertical="center" wrapText="1"/>
    </xf>
    <xf numFmtId="165" fontId="37" fillId="2" borderId="53" xfId="0" applyNumberFormat="1" applyFont="1" applyFill="1" applyBorder="1" applyAlignment="1">
      <alignment horizontal="center" vertical="center" wrapText="1"/>
    </xf>
    <xf numFmtId="164" fontId="37" fillId="2" borderId="48" xfId="0" applyNumberFormat="1" applyFont="1" applyFill="1" applyBorder="1" applyAlignment="1">
      <alignment vertical="center" wrapText="1"/>
    </xf>
    <xf numFmtId="164" fontId="34" fillId="2" borderId="57" xfId="0" applyNumberFormat="1" applyFont="1" applyFill="1" applyBorder="1" applyAlignment="1">
      <alignment horizontal="center" vertical="center" wrapText="1"/>
    </xf>
    <xf numFmtId="164" fontId="34" fillId="2" borderId="58" xfId="0" applyNumberFormat="1" applyFont="1" applyFill="1" applyBorder="1" applyAlignment="1">
      <alignment horizontal="left" vertical="center" wrapText="1"/>
    </xf>
    <xf numFmtId="164" fontId="34" fillId="2" borderId="67" xfId="0" applyNumberFormat="1" applyFont="1" applyFill="1" applyBorder="1" applyAlignment="1">
      <alignment horizontal="center" vertical="center" wrapText="1"/>
    </xf>
    <xf numFmtId="164" fontId="34" fillId="2" borderId="31" xfId="0" applyNumberFormat="1" applyFont="1" applyFill="1" applyBorder="1" applyAlignment="1">
      <alignment horizontal="right" vertical="center" wrapText="1"/>
    </xf>
    <xf numFmtId="164" fontId="34" fillId="2" borderId="31" xfId="0" applyNumberFormat="1" applyFont="1" applyFill="1" applyBorder="1" applyAlignment="1">
      <alignment horizontal="center" vertical="center" wrapText="1"/>
    </xf>
    <xf numFmtId="164" fontId="34" fillId="2" borderId="14" xfId="0" applyNumberFormat="1" applyFont="1" applyFill="1" applyBorder="1" applyAlignment="1">
      <alignment horizontal="center" vertical="center" wrapText="1"/>
    </xf>
    <xf numFmtId="164" fontId="36" fillId="3" borderId="1" xfId="0" applyNumberFormat="1" applyFont="1" applyFill="1" applyBorder="1" applyAlignment="1">
      <alignment vertical="top" wrapText="1"/>
    </xf>
    <xf numFmtId="164" fontId="38" fillId="5" borderId="46" xfId="0" applyNumberFormat="1" applyFont="1" applyFill="1" applyBorder="1" applyAlignment="1">
      <alignment horizontal="center" vertical="center" wrapText="1"/>
    </xf>
    <xf numFmtId="164" fontId="38" fillId="5" borderId="57" xfId="0" applyNumberFormat="1" applyFont="1" applyFill="1" applyBorder="1" applyAlignment="1">
      <alignment horizontal="center" vertical="center" wrapText="1"/>
    </xf>
    <xf numFmtId="164" fontId="38" fillId="5" borderId="78" xfId="0" applyNumberFormat="1" applyFont="1" applyFill="1" applyBorder="1" applyAlignment="1">
      <alignment horizontal="center" vertical="center" wrapText="1"/>
    </xf>
    <xf numFmtId="164" fontId="38" fillId="5" borderId="42" xfId="0" applyNumberFormat="1" applyFont="1" applyFill="1" applyBorder="1" applyAlignment="1">
      <alignment horizontal="center" vertical="center" wrapText="1"/>
    </xf>
    <xf numFmtId="165" fontId="34" fillId="2" borderId="36" xfId="0" applyNumberFormat="1" applyFont="1" applyFill="1" applyBorder="1" applyAlignment="1">
      <alignment horizontal="center" vertical="center" wrapText="1"/>
    </xf>
    <xf numFmtId="165" fontId="34" fillId="2" borderId="48" xfId="0" applyNumberFormat="1" applyFont="1" applyFill="1" applyBorder="1" applyAlignment="1">
      <alignment horizontal="center" vertical="center" wrapText="1"/>
    </xf>
    <xf numFmtId="165" fontId="34" fillId="2" borderId="47" xfId="0" applyNumberFormat="1" applyFont="1" applyFill="1" applyBorder="1" applyAlignment="1">
      <alignment horizontal="left" vertical="center" wrapText="1"/>
    </xf>
    <xf numFmtId="0" fontId="36" fillId="3" borderId="6" xfId="0" applyFont="1" applyFill="1" applyBorder="1" applyAlignment="1">
      <alignment vertical="top" wrapText="1"/>
    </xf>
    <xf numFmtId="165" fontId="36" fillId="0" borderId="28" xfId="0" applyNumberFormat="1" applyFont="1" applyBorder="1" applyAlignment="1">
      <alignment horizontal="left" vertical="center" wrapText="1"/>
    </xf>
    <xf numFmtId="0" fontId="36" fillId="3" borderId="1" xfId="0" applyFont="1" applyFill="1" applyBorder="1" applyAlignment="1">
      <alignment vertical="top" wrapText="1"/>
    </xf>
    <xf numFmtId="165" fontId="36" fillId="0" borderId="22" xfId="0" applyNumberFormat="1" applyFont="1" applyBorder="1" applyAlignment="1">
      <alignment horizontal="left" vertical="center" wrapText="1"/>
    </xf>
    <xf numFmtId="0" fontId="36" fillId="3" borderId="31" xfId="0" applyFont="1" applyFill="1" applyBorder="1" applyAlignment="1">
      <alignment vertical="top" wrapText="1"/>
    </xf>
    <xf numFmtId="165" fontId="36" fillId="0" borderId="27" xfId="0" applyNumberFormat="1" applyFont="1" applyBorder="1" applyAlignment="1">
      <alignment horizontal="left" vertical="center" wrapText="1"/>
    </xf>
    <xf numFmtId="165" fontId="38" fillId="5" borderId="57" xfId="0" applyNumberFormat="1" applyFont="1" applyFill="1" applyBorder="1" applyAlignment="1">
      <alignment horizontal="center" vertical="center" wrapText="1"/>
    </xf>
    <xf numFmtId="165" fontId="38" fillId="5" borderId="42" xfId="0" applyNumberFormat="1" applyFont="1" applyFill="1" applyBorder="1" applyAlignment="1">
      <alignment horizontal="center" vertical="center" wrapText="1"/>
    </xf>
    <xf numFmtId="165" fontId="38" fillId="5" borderId="60" xfId="0" applyNumberFormat="1" applyFont="1" applyFill="1" applyBorder="1" applyAlignment="1">
      <alignment horizontal="center" vertical="center" wrapText="1"/>
    </xf>
    <xf numFmtId="164" fontId="34" fillId="2" borderId="48" xfId="0" applyNumberFormat="1" applyFont="1" applyFill="1" applyBorder="1" applyAlignment="1">
      <alignment horizontal="left" vertical="center" wrapText="1"/>
    </xf>
    <xf numFmtId="164" fontId="36" fillId="0" borderId="9" xfId="0" applyNumberFormat="1" applyFont="1" applyBorder="1" applyAlignment="1" applyProtection="1">
      <alignment horizontal="right" vertical="center" wrapText="1"/>
      <protection locked="0"/>
    </xf>
    <xf numFmtId="164" fontId="36" fillId="0" borderId="3" xfId="0" applyNumberFormat="1" applyFont="1" applyBorder="1" applyAlignment="1" applyProtection="1">
      <alignment horizontal="right" vertical="center" wrapText="1"/>
      <protection locked="0"/>
    </xf>
    <xf numFmtId="164" fontId="36" fillId="0" borderId="11" xfId="0" applyNumberFormat="1" applyFont="1" applyBorder="1" applyAlignment="1" applyProtection="1">
      <alignment horizontal="right" vertical="center" wrapText="1"/>
      <protection locked="0"/>
    </xf>
    <xf numFmtId="10" fontId="37" fillId="2" borderId="36" xfId="4" applyNumberFormat="1" applyFont="1" applyFill="1" applyBorder="1" applyAlignment="1" applyProtection="1">
      <alignment horizontal="right" vertical="center" wrapText="1"/>
    </xf>
    <xf numFmtId="0" fontId="36" fillId="0" borderId="11"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36" fillId="0" borderId="38" xfId="0" applyFont="1" applyBorder="1" applyAlignment="1" applyProtection="1">
      <alignment horizontal="left" vertical="center" wrapText="1"/>
      <protection locked="0"/>
    </xf>
    <xf numFmtId="165" fontId="38" fillId="5" borderId="48" xfId="0" applyNumberFormat="1" applyFont="1" applyFill="1" applyBorder="1" applyAlignment="1">
      <alignment horizontal="center" vertical="center" wrapText="1"/>
    </xf>
    <xf numFmtId="165" fontId="38" fillId="5" borderId="50" xfId="0" applyNumberFormat="1" applyFont="1" applyFill="1" applyBorder="1" applyAlignment="1">
      <alignment horizontal="center" vertical="center" wrapText="1"/>
    </xf>
    <xf numFmtId="165" fontId="36" fillId="3" borderId="1" xfId="0" applyNumberFormat="1" applyFont="1" applyFill="1" applyBorder="1" applyAlignment="1">
      <alignment horizontal="right" vertical="center" wrapText="1"/>
    </xf>
    <xf numFmtId="165" fontId="38" fillId="5" borderId="34" xfId="0" applyNumberFormat="1" applyFont="1" applyFill="1" applyBorder="1" applyAlignment="1">
      <alignment horizontal="center" vertical="center" wrapText="1"/>
    </xf>
    <xf numFmtId="165" fontId="34" fillId="2" borderId="36" xfId="0" applyNumberFormat="1" applyFont="1" applyFill="1" applyBorder="1" applyAlignment="1">
      <alignment horizontal="left" vertical="center" wrapText="1"/>
    </xf>
    <xf numFmtId="165" fontId="34" fillId="2" borderId="48" xfId="0" applyNumberFormat="1" applyFont="1" applyFill="1" applyBorder="1" applyAlignment="1">
      <alignment horizontal="left" vertical="center" wrapText="1"/>
    </xf>
    <xf numFmtId="0" fontId="34" fillId="2" borderId="47" xfId="0" applyFont="1" applyFill="1" applyBorder="1" applyAlignment="1">
      <alignment horizontal="left" vertical="center" wrapText="1"/>
    </xf>
    <xf numFmtId="165" fontId="34" fillId="2" borderId="47" xfId="0" applyNumberFormat="1" applyFont="1" applyFill="1" applyBorder="1" applyAlignment="1">
      <alignment horizontal="center" vertical="center" wrapText="1"/>
    </xf>
    <xf numFmtId="165" fontId="36" fillId="0" borderId="55" xfId="0" applyNumberFormat="1" applyFont="1" applyBorder="1" applyAlignment="1">
      <alignment vertical="top" wrapText="1"/>
    </xf>
    <xf numFmtId="165" fontId="36" fillId="0" borderId="59" xfId="0" applyNumberFormat="1" applyFont="1" applyBorder="1" applyAlignment="1">
      <alignment horizontal="left" vertical="center" wrapText="1"/>
    </xf>
    <xf numFmtId="165" fontId="36" fillId="0" borderId="1" xfId="0" applyNumberFormat="1" applyFont="1" applyBorder="1" applyAlignment="1">
      <alignment vertical="top" wrapText="1"/>
    </xf>
    <xf numFmtId="165" fontId="36" fillId="0" borderId="31" xfId="0" applyNumberFormat="1" applyFont="1" applyBorder="1" applyAlignment="1">
      <alignment vertical="top" wrapText="1"/>
    </xf>
    <xf numFmtId="0" fontId="36" fillId="0" borderId="55" xfId="0" applyFont="1" applyBorder="1" applyAlignment="1">
      <alignment vertical="top" wrapText="1"/>
    </xf>
    <xf numFmtId="0" fontId="36" fillId="0" borderId="1" xfId="0" applyFont="1" applyBorder="1" applyAlignment="1">
      <alignment vertical="top" wrapText="1"/>
    </xf>
    <xf numFmtId="0" fontId="36" fillId="0" borderId="31" xfId="0" applyFont="1" applyBorder="1" applyAlignment="1">
      <alignment vertical="top" wrapText="1"/>
    </xf>
    <xf numFmtId="165" fontId="36" fillId="0" borderId="20" xfId="0" applyNumberFormat="1" applyFont="1" applyBorder="1" applyAlignment="1">
      <alignment horizontal="left" vertical="center" wrapText="1"/>
    </xf>
    <xf numFmtId="164" fontId="38" fillId="5" borderId="34" xfId="0" applyNumberFormat="1" applyFont="1" applyFill="1" applyBorder="1" applyAlignment="1">
      <alignment horizontal="center" vertical="center" wrapText="1"/>
    </xf>
    <xf numFmtId="9" fontId="38" fillId="5" borderId="36" xfId="4" applyFont="1" applyFill="1" applyBorder="1" applyAlignment="1" applyProtection="1">
      <alignment horizontal="center" vertical="center" wrapText="1"/>
    </xf>
    <xf numFmtId="9" fontId="38" fillId="5" borderId="48" xfId="4" applyFont="1" applyFill="1" applyBorder="1" applyAlignment="1" applyProtection="1">
      <alignment horizontal="center" vertical="center" wrapText="1"/>
    </xf>
    <xf numFmtId="9" fontId="38" fillId="5" borderId="47" xfId="4" applyFont="1" applyFill="1" applyBorder="1" applyAlignment="1" applyProtection="1">
      <alignment horizontal="center" vertical="center" wrapText="1"/>
    </xf>
    <xf numFmtId="165" fontId="34" fillId="2" borderId="15" xfId="0" applyNumberFormat="1" applyFont="1" applyFill="1" applyBorder="1" applyAlignment="1">
      <alignment horizontal="center" vertical="center" wrapText="1"/>
    </xf>
    <xf numFmtId="165" fontId="34" fillId="2" borderId="31" xfId="0" applyNumberFormat="1" applyFont="1" applyFill="1" applyBorder="1" applyAlignment="1">
      <alignment horizontal="center" vertical="center" wrapText="1"/>
    </xf>
    <xf numFmtId="165" fontId="34" fillId="2" borderId="14" xfId="0" applyNumberFormat="1" applyFont="1" applyFill="1" applyBorder="1" applyAlignment="1">
      <alignment horizontal="left" vertical="center" wrapText="1"/>
    </xf>
    <xf numFmtId="166" fontId="49" fillId="2" borderId="54" xfId="4" applyNumberFormat="1" applyFont="1" applyFill="1" applyBorder="1" applyAlignment="1" applyProtection="1">
      <alignment horizontal="left" vertical="center" wrapText="1"/>
    </xf>
    <xf numFmtId="165" fontId="45" fillId="0" borderId="9" xfId="1" applyNumberFormat="1" applyFont="1" applyFill="1" applyBorder="1" applyAlignment="1" applyProtection="1">
      <alignment horizontal="left" vertical="center" wrapText="1"/>
      <protection locked="0"/>
    </xf>
    <xf numFmtId="165" fontId="45" fillId="0" borderId="3" xfId="1" applyNumberFormat="1" applyFont="1" applyFill="1" applyBorder="1" applyAlignment="1" applyProtection="1">
      <alignment horizontal="left" vertical="center" wrapText="1"/>
      <protection locked="0"/>
    </xf>
    <xf numFmtId="165" fontId="45" fillId="0" borderId="38" xfId="1" applyNumberFormat="1" applyFont="1" applyFill="1" applyBorder="1" applyAlignment="1" applyProtection="1">
      <alignment horizontal="left" vertical="center" wrapText="1"/>
      <protection locked="0"/>
    </xf>
    <xf numFmtId="10" fontId="45" fillId="0" borderId="45" xfId="1" applyNumberFormat="1" applyFont="1" applyFill="1" applyBorder="1" applyAlignment="1" applyProtection="1">
      <alignment horizontal="center" wrapText="1"/>
    </xf>
    <xf numFmtId="164" fontId="37" fillId="0" borderId="45" xfId="1" applyNumberFormat="1" applyFont="1" applyFill="1" applyBorder="1" applyAlignment="1" applyProtection="1">
      <alignment horizontal="right" wrapText="1"/>
    </xf>
    <xf numFmtId="165" fontId="34" fillId="7" borderId="48" xfId="0" applyNumberFormat="1" applyFont="1" applyFill="1" applyBorder="1" applyAlignment="1">
      <alignment horizontal="center" vertical="center" wrapText="1"/>
    </xf>
    <xf numFmtId="165" fontId="34" fillId="2" borderId="49" xfId="0" applyNumberFormat="1" applyFont="1" applyFill="1" applyBorder="1" applyAlignment="1">
      <alignment horizontal="center" vertical="center" wrapText="1"/>
    </xf>
    <xf numFmtId="49" fontId="38" fillId="5" borderId="60" xfId="0" applyNumberFormat="1" applyFont="1" applyFill="1" applyBorder="1" applyAlignment="1">
      <alignment horizontal="center" vertical="center" wrapText="1"/>
    </xf>
    <xf numFmtId="164" fontId="38" fillId="5" borderId="36" xfId="0" applyNumberFormat="1" applyFont="1" applyFill="1" applyBorder="1" applyAlignment="1">
      <alignment horizontal="center" vertical="center" wrapText="1"/>
    </xf>
    <xf numFmtId="164" fontId="34" fillId="2" borderId="54" xfId="0" applyNumberFormat="1" applyFont="1" applyFill="1" applyBorder="1" applyAlignment="1">
      <alignment horizontal="left" vertical="center" wrapText="1"/>
    </xf>
    <xf numFmtId="165" fontId="36" fillId="3" borderId="55" xfId="0" applyNumberFormat="1" applyFont="1" applyFill="1" applyBorder="1" applyAlignment="1">
      <alignment horizontal="right" vertical="center" wrapText="1"/>
    </xf>
    <xf numFmtId="165" fontId="36" fillId="0" borderId="66" xfId="0" applyNumberFormat="1" applyFont="1" applyBorder="1" applyAlignment="1">
      <alignment horizontal="right" vertical="center" wrapText="1"/>
    </xf>
    <xf numFmtId="165" fontId="36" fillId="0" borderId="76" xfId="0" applyNumberFormat="1" applyFont="1" applyBorder="1" applyAlignment="1">
      <alignment horizontal="right" vertical="center" wrapText="1"/>
    </xf>
    <xf numFmtId="165" fontId="36" fillId="3" borderId="31" xfId="0" applyNumberFormat="1" applyFont="1" applyFill="1" applyBorder="1" applyAlignment="1">
      <alignment horizontal="right" vertical="center" wrapText="1"/>
    </xf>
    <xf numFmtId="165" fontId="36" fillId="0" borderId="14" xfId="0" applyNumberFormat="1" applyFont="1" applyBorder="1" applyAlignment="1">
      <alignment horizontal="right" vertical="center" wrapText="1"/>
    </xf>
    <xf numFmtId="0" fontId="42" fillId="3" borderId="3" xfId="0" applyFont="1" applyFill="1" applyBorder="1" applyAlignment="1" applyProtection="1">
      <alignment horizontal="left" vertical="center" wrapText="1"/>
      <protection locked="0"/>
    </xf>
    <xf numFmtId="164" fontId="36" fillId="3" borderId="55" xfId="0" applyNumberFormat="1" applyFont="1" applyFill="1" applyBorder="1" applyAlignment="1">
      <alignment vertical="top" wrapText="1"/>
    </xf>
    <xf numFmtId="164" fontId="36" fillId="0" borderId="59" xfId="0" applyNumberFormat="1" applyFont="1" applyBorder="1" applyAlignment="1">
      <alignment horizontal="left" vertical="center" wrapText="1"/>
    </xf>
    <xf numFmtId="164" fontId="36" fillId="0" borderId="22" xfId="0" applyNumberFormat="1" applyFont="1" applyBorder="1" applyAlignment="1">
      <alignment horizontal="left" vertical="center" wrapText="1"/>
    </xf>
    <xf numFmtId="164" fontId="36" fillId="3" borderId="31" xfId="0" applyNumberFormat="1" applyFont="1" applyFill="1" applyBorder="1" applyAlignment="1">
      <alignment vertical="top" wrapText="1"/>
    </xf>
    <xf numFmtId="164" fontId="36" fillId="0" borderId="27" xfId="0" applyNumberFormat="1" applyFont="1" applyBorder="1" applyAlignment="1">
      <alignment horizontal="left" vertical="center" wrapText="1"/>
    </xf>
    <xf numFmtId="0" fontId="32" fillId="0" borderId="13" xfId="0" applyFont="1" applyBorder="1" applyAlignment="1">
      <alignment horizontal="left" vertical="center" wrapText="1"/>
    </xf>
    <xf numFmtId="165" fontId="37" fillId="2" borderId="32" xfId="0" applyNumberFormat="1" applyFont="1" applyFill="1" applyBorder="1" applyAlignment="1">
      <alignment horizontal="right" vertical="center" wrapText="1"/>
    </xf>
    <xf numFmtId="0" fontId="37" fillId="2" borderId="54" xfId="0" applyFont="1" applyFill="1" applyBorder="1" applyAlignment="1">
      <alignment horizontal="center" vertical="center" wrapText="1"/>
    </xf>
    <xf numFmtId="0" fontId="37" fillId="2" borderId="47" xfId="0" applyFont="1" applyFill="1" applyBorder="1" applyAlignment="1">
      <alignment horizontal="center" vertical="center" wrapText="1"/>
    </xf>
    <xf numFmtId="164" fontId="37" fillId="2" borderId="25" xfId="1" applyNumberFormat="1" applyFont="1" applyFill="1" applyBorder="1" applyAlignment="1">
      <alignment vertical="top" wrapText="1"/>
    </xf>
    <xf numFmtId="164" fontId="45" fillId="2" borderId="4" xfId="1" applyNumberFormat="1" applyFont="1" applyFill="1" applyBorder="1" applyAlignment="1">
      <alignment horizontal="right" vertical="top" wrapText="1"/>
    </xf>
    <xf numFmtId="164" fontId="37" fillId="2" borderId="7" xfId="1" applyNumberFormat="1" applyFont="1" applyFill="1" applyBorder="1" applyAlignment="1">
      <alignment vertical="top" wrapText="1"/>
    </xf>
    <xf numFmtId="164" fontId="37" fillId="2" borderId="22" xfId="1" applyNumberFormat="1" applyFont="1" applyFill="1" applyBorder="1" applyAlignment="1">
      <alignment vertical="top" wrapText="1"/>
    </xf>
    <xf numFmtId="164" fontId="45" fillId="2" borderId="52" xfId="1" applyNumberFormat="1" applyFont="1" applyFill="1" applyBorder="1" applyAlignment="1">
      <alignment horizontal="right" vertical="top" wrapText="1"/>
    </xf>
    <xf numFmtId="164" fontId="45" fillId="2" borderId="15" xfId="1" applyNumberFormat="1" applyFont="1" applyFill="1" applyBorder="1" applyAlignment="1">
      <alignment horizontal="right" vertical="top" wrapText="1"/>
    </xf>
    <xf numFmtId="164" fontId="37" fillId="2" borderId="10" xfId="1" applyNumberFormat="1" applyFont="1" applyFill="1" applyBorder="1" applyAlignment="1">
      <alignment vertical="top" wrapText="1"/>
    </xf>
    <xf numFmtId="164" fontId="37" fillId="6" borderId="50" xfId="1" applyNumberFormat="1" applyFont="1" applyFill="1" applyBorder="1" applyAlignment="1">
      <alignment vertical="top" wrapText="1"/>
    </xf>
    <xf numFmtId="1" fontId="37" fillId="0" borderId="0" xfId="0" applyNumberFormat="1" applyFont="1" applyAlignment="1">
      <alignment horizontal="right" vertical="top" wrapText="1"/>
    </xf>
    <xf numFmtId="165" fontId="37" fillId="0" borderId="0" xfId="0" applyNumberFormat="1" applyFont="1" applyAlignment="1">
      <alignment vertical="top" wrapText="1"/>
    </xf>
    <xf numFmtId="165" fontId="18" fillId="2" borderId="67" xfId="0" applyNumberFormat="1" applyFont="1" applyFill="1" applyBorder="1" applyAlignment="1">
      <alignment horizontal="center" vertical="center" wrapText="1"/>
    </xf>
    <xf numFmtId="165" fontId="18" fillId="2" borderId="64" xfId="0" applyNumberFormat="1" applyFont="1" applyFill="1" applyBorder="1" applyAlignment="1">
      <alignment horizontal="center" vertical="center" wrapText="1"/>
    </xf>
    <xf numFmtId="0" fontId="36" fillId="3" borderId="41" xfId="0" applyFont="1" applyFill="1" applyBorder="1" applyAlignment="1" applyProtection="1">
      <alignment vertical="top" wrapText="1"/>
      <protection locked="0"/>
    </xf>
    <xf numFmtId="0" fontId="36" fillId="0" borderId="0" xfId="0" applyFont="1" applyAlignment="1">
      <alignment horizontal="right" vertical="center" wrapText="1"/>
    </xf>
    <xf numFmtId="0" fontId="37" fillId="4" borderId="44" xfId="0" applyFont="1" applyFill="1" applyBorder="1" applyAlignment="1">
      <alignment vertical="center" wrapText="1"/>
    </xf>
    <xf numFmtId="0" fontId="37" fillId="4" borderId="21" xfId="0" applyFont="1" applyFill="1" applyBorder="1" applyAlignment="1">
      <alignment horizontal="left" vertical="center" wrapText="1"/>
    </xf>
    <xf numFmtId="170" fontId="37" fillId="2" borderId="21" xfId="4" applyNumberFormat="1" applyFont="1" applyFill="1" applyBorder="1" applyAlignment="1" applyProtection="1">
      <alignment horizontal="right" vertical="center" wrapText="1"/>
    </xf>
    <xf numFmtId="164" fontId="3" fillId="0" borderId="5" xfId="0" applyNumberFormat="1" applyFont="1" applyBorder="1" applyAlignment="1">
      <alignment horizontal="right" vertical="center" wrapText="1"/>
    </xf>
    <xf numFmtId="164" fontId="3" fillId="0" borderId="51" xfId="0" applyNumberFormat="1" applyFont="1" applyBorder="1" applyAlignment="1">
      <alignment horizontal="right" vertical="center" wrapText="1"/>
    </xf>
    <xf numFmtId="164" fontId="37" fillId="2" borderId="19" xfId="1" applyNumberFormat="1" applyFont="1" applyFill="1" applyBorder="1" applyAlignment="1">
      <alignment horizontal="right" vertical="center" wrapText="1"/>
    </xf>
    <xf numFmtId="164" fontId="37" fillId="2" borderId="60" xfId="1" applyNumberFormat="1" applyFont="1" applyFill="1" applyBorder="1" applyAlignment="1">
      <alignment horizontal="right" vertical="center" wrapText="1"/>
    </xf>
    <xf numFmtId="0" fontId="36" fillId="0" borderId="13" xfId="0" applyFont="1" applyBorder="1"/>
    <xf numFmtId="164" fontId="3" fillId="0" borderId="4" xfId="0" applyNumberFormat="1" applyFont="1" applyBorder="1" applyAlignment="1">
      <alignment horizontal="right" vertical="center" wrapText="1"/>
    </xf>
    <xf numFmtId="164" fontId="36" fillId="0" borderId="6" xfId="0" applyNumberFormat="1" applyFont="1" applyBorder="1" applyAlignment="1">
      <alignment horizontal="right" vertical="center" wrapText="1"/>
    </xf>
    <xf numFmtId="164" fontId="36" fillId="0" borderId="1" xfId="0" applyNumberFormat="1" applyFont="1" applyBorder="1" applyAlignment="1">
      <alignment horizontal="right" vertical="center" wrapText="1"/>
    </xf>
    <xf numFmtId="164" fontId="36" fillId="0" borderId="31" xfId="0" applyNumberFormat="1" applyFont="1" applyBorder="1" applyAlignment="1">
      <alignment horizontal="right" vertical="center" wrapText="1"/>
    </xf>
    <xf numFmtId="0" fontId="36" fillId="3" borderId="13" xfId="0" applyFont="1" applyFill="1" applyBorder="1" applyAlignment="1" applyProtection="1">
      <alignment vertical="top" wrapText="1"/>
      <protection locked="0"/>
    </xf>
    <xf numFmtId="164" fontId="36" fillId="0" borderId="55" xfId="0" applyNumberFormat="1" applyFont="1" applyBorder="1" applyAlignment="1">
      <alignment horizontal="right" vertical="center" wrapText="1"/>
    </xf>
    <xf numFmtId="164" fontId="36" fillId="0" borderId="17" xfId="0" applyNumberFormat="1" applyFont="1" applyBorder="1" applyAlignment="1">
      <alignment horizontal="right" vertical="center" wrapText="1"/>
    </xf>
    <xf numFmtId="0" fontId="37" fillId="2" borderId="46" xfId="0" applyFont="1" applyFill="1" applyBorder="1" applyAlignment="1">
      <alignment horizontal="left" vertical="center" wrapText="1"/>
    </xf>
    <xf numFmtId="1" fontId="37" fillId="2" borderId="40" xfId="0" applyNumberFormat="1" applyFont="1" applyFill="1" applyBorder="1" applyAlignment="1">
      <alignment horizontal="left" vertical="center" wrapText="1"/>
    </xf>
    <xf numFmtId="1" fontId="37" fillId="2" borderId="33" xfId="0" applyNumberFormat="1" applyFont="1" applyFill="1" applyBorder="1" applyAlignment="1">
      <alignment horizontal="left" vertical="center" wrapText="1"/>
    </xf>
    <xf numFmtId="1" fontId="37" fillId="2" borderId="3" xfId="0" applyNumberFormat="1" applyFont="1" applyFill="1" applyBorder="1" applyAlignment="1">
      <alignment horizontal="left" vertical="center" wrapText="1"/>
    </xf>
    <xf numFmtId="1" fontId="37" fillId="2" borderId="76" xfId="0" applyNumberFormat="1" applyFont="1" applyFill="1" applyBorder="1" applyAlignment="1">
      <alignment horizontal="left" vertical="center" wrapText="1"/>
    </xf>
    <xf numFmtId="1" fontId="37" fillId="2" borderId="72" xfId="0" applyNumberFormat="1" applyFont="1" applyFill="1" applyBorder="1" applyAlignment="1">
      <alignment horizontal="left" vertical="center" wrapText="1"/>
    </xf>
    <xf numFmtId="1" fontId="37" fillId="2" borderId="37" xfId="0" applyNumberFormat="1" applyFont="1" applyFill="1" applyBorder="1" applyAlignment="1">
      <alignment horizontal="left" vertical="top" wrapText="1"/>
    </xf>
    <xf numFmtId="164" fontId="37" fillId="2" borderId="44" xfId="0" applyNumberFormat="1" applyFont="1" applyFill="1" applyBorder="1" applyAlignment="1">
      <alignment horizontal="right" vertical="center" wrapText="1"/>
    </xf>
    <xf numFmtId="1" fontId="37" fillId="2" borderId="13" xfId="0" applyNumberFormat="1" applyFont="1" applyFill="1" applyBorder="1" applyAlignment="1">
      <alignment horizontal="left" vertical="center" wrapText="1"/>
    </xf>
    <xf numFmtId="164" fontId="45" fillId="2" borderId="16" xfId="1" applyNumberFormat="1" applyFont="1" applyFill="1" applyBorder="1" applyAlignment="1">
      <alignment horizontal="right" vertical="top" wrapText="1"/>
    </xf>
    <xf numFmtId="164" fontId="45" fillId="2" borderId="7" xfId="1" applyNumberFormat="1" applyFont="1" applyFill="1" applyBorder="1" applyAlignment="1">
      <alignment horizontal="right" vertical="top" wrapText="1"/>
    </xf>
    <xf numFmtId="164" fontId="45" fillId="2" borderId="2" xfId="1" applyNumberFormat="1" applyFont="1" applyFill="1" applyBorder="1" applyAlignment="1">
      <alignment horizontal="right" vertical="top" wrapText="1"/>
    </xf>
    <xf numFmtId="164" fontId="45" fillId="2" borderId="44" xfId="1" applyNumberFormat="1" applyFont="1" applyFill="1" applyBorder="1" applyAlignment="1">
      <alignment horizontal="right" vertical="top" wrapText="1"/>
    </xf>
    <xf numFmtId="0" fontId="37" fillId="2" borderId="61" xfId="0" applyFont="1" applyFill="1" applyBorder="1" applyAlignment="1">
      <alignment horizontal="center" vertical="center" wrapText="1"/>
    </xf>
    <xf numFmtId="164" fontId="45" fillId="2" borderId="26" xfId="1" applyNumberFormat="1" applyFont="1" applyFill="1" applyBorder="1" applyAlignment="1">
      <alignment horizontal="right" vertical="top" wrapText="1"/>
    </xf>
    <xf numFmtId="164" fontId="37" fillId="2" borderId="64" xfId="1" applyNumberFormat="1" applyFont="1" applyFill="1" applyBorder="1" applyAlignment="1">
      <alignment horizontal="right" vertical="center" wrapText="1"/>
    </xf>
    <xf numFmtId="164" fontId="45" fillId="2" borderId="55" xfId="1" applyNumberFormat="1" applyFont="1" applyFill="1" applyBorder="1" applyAlignment="1">
      <alignment horizontal="right" vertical="top" wrapText="1"/>
    </xf>
    <xf numFmtId="164" fontId="45" fillId="2" borderId="66" xfId="1" applyNumberFormat="1" applyFont="1" applyFill="1" applyBorder="1" applyAlignment="1">
      <alignment horizontal="right" vertical="top" wrapText="1"/>
    </xf>
    <xf numFmtId="164" fontId="45" fillId="2" borderId="79" xfId="1" applyNumberFormat="1" applyFont="1" applyFill="1" applyBorder="1" applyAlignment="1">
      <alignment horizontal="right" vertical="top" wrapText="1"/>
    </xf>
    <xf numFmtId="164" fontId="45" fillId="2" borderId="76" xfId="1" applyNumberFormat="1" applyFont="1" applyFill="1" applyBorder="1" applyAlignment="1">
      <alignment horizontal="right" vertical="top" wrapText="1"/>
    </xf>
    <xf numFmtId="164" fontId="45" fillId="2" borderId="80" xfId="1" applyNumberFormat="1" applyFont="1" applyFill="1" applyBorder="1" applyAlignment="1">
      <alignment horizontal="right" vertical="top" wrapText="1"/>
    </xf>
    <xf numFmtId="164" fontId="45" fillId="2" borderId="81" xfId="1" applyNumberFormat="1" applyFont="1" applyFill="1" applyBorder="1" applyAlignment="1">
      <alignment horizontal="right" vertical="top" wrapText="1"/>
    </xf>
    <xf numFmtId="164" fontId="45" fillId="2" borderId="14" xfId="1" applyNumberFormat="1" applyFont="1" applyFill="1" applyBorder="1" applyAlignment="1">
      <alignment horizontal="right" vertical="top" wrapText="1"/>
    </xf>
    <xf numFmtId="164" fontId="37" fillId="0" borderId="0" xfId="1" applyNumberFormat="1" applyFont="1" applyFill="1" applyBorder="1" applyAlignment="1" applyProtection="1">
      <alignment horizontal="right" vertical="center" wrapText="1"/>
    </xf>
    <xf numFmtId="49" fontId="12" fillId="0" borderId="0" xfId="0" applyNumberFormat="1" applyFont="1" applyAlignment="1">
      <alignment vertical="center" wrapText="1"/>
    </xf>
    <xf numFmtId="0" fontId="0" fillId="3" borderId="0" xfId="0" applyFill="1" applyAlignment="1" applyProtection="1">
      <alignment vertical="top" wrapText="1"/>
      <protection locked="0"/>
    </xf>
    <xf numFmtId="0" fontId="42" fillId="3" borderId="49" xfId="0" applyFont="1" applyFill="1" applyBorder="1" applyAlignment="1">
      <alignment vertical="center" wrapText="1"/>
    </xf>
    <xf numFmtId="0" fontId="12" fillId="3" borderId="0" xfId="0" applyFont="1" applyFill="1" applyAlignment="1">
      <alignment vertical="center" wrapText="1"/>
    </xf>
    <xf numFmtId="0" fontId="42" fillId="3" borderId="0" xfId="0" applyFont="1" applyFill="1" applyAlignment="1">
      <alignment vertical="center" wrapText="1"/>
    </xf>
    <xf numFmtId="0" fontId="0" fillId="0" borderId="0" xfId="0" applyAlignment="1" applyProtection="1">
      <alignment vertical="top"/>
      <protection locked="0"/>
    </xf>
    <xf numFmtId="164" fontId="37" fillId="2" borderId="47" xfId="1" applyNumberFormat="1" applyFont="1" applyFill="1" applyBorder="1" applyAlignment="1">
      <alignment horizontal="right" vertical="center" wrapText="1"/>
    </xf>
    <xf numFmtId="164" fontId="37" fillId="2" borderId="48" xfId="1" applyNumberFormat="1" applyFont="1" applyFill="1" applyBorder="1" applyAlignment="1">
      <alignment horizontal="right" vertical="center" wrapText="1"/>
    </xf>
    <xf numFmtId="164" fontId="37" fillId="2" borderId="36" xfId="1" applyNumberFormat="1" applyFont="1" applyFill="1" applyBorder="1" applyAlignment="1">
      <alignment horizontal="right" vertical="center" wrapText="1"/>
    </xf>
    <xf numFmtId="0" fontId="32" fillId="3" borderId="49" xfId="0" applyFont="1" applyFill="1" applyBorder="1" applyAlignment="1">
      <alignment vertical="center" wrapText="1"/>
    </xf>
    <xf numFmtId="0" fontId="29" fillId="0" borderId="0" xfId="0" applyFont="1" applyAlignment="1">
      <alignment vertical="center" wrapText="1"/>
    </xf>
    <xf numFmtId="0" fontId="32" fillId="3" borderId="0" xfId="0" applyFont="1" applyFill="1" applyAlignment="1">
      <alignment vertical="center" wrapText="1"/>
    </xf>
    <xf numFmtId="0" fontId="44" fillId="0" borderId="0" xfId="0" applyFont="1" applyAlignment="1">
      <alignment vertical="center" wrapText="1"/>
    </xf>
    <xf numFmtId="49" fontId="29" fillId="0" borderId="0" xfId="0" applyNumberFormat="1" applyFont="1" applyAlignment="1">
      <alignment vertical="center" wrapText="1"/>
    </xf>
    <xf numFmtId="49" fontId="29" fillId="0" borderId="0" xfId="0" applyNumberFormat="1" applyFont="1" applyAlignment="1">
      <alignment vertical="center"/>
    </xf>
    <xf numFmtId="0" fontId="3" fillId="0" borderId="13" xfId="0" applyFont="1" applyBorder="1" applyAlignment="1">
      <alignment vertical="center" wrapText="1"/>
    </xf>
    <xf numFmtId="165" fontId="18" fillId="2" borderId="43" xfId="0" applyNumberFormat="1" applyFont="1" applyFill="1" applyBorder="1" applyAlignment="1">
      <alignment horizontal="center" vertical="center" wrapText="1"/>
    </xf>
    <xf numFmtId="165" fontId="18" fillId="2" borderId="55" xfId="0" applyNumberFormat="1" applyFont="1" applyFill="1" applyBorder="1" applyAlignment="1">
      <alignment horizontal="center" vertical="center" wrapText="1"/>
    </xf>
    <xf numFmtId="165" fontId="18" fillId="2" borderId="66" xfId="0" applyNumberFormat="1" applyFont="1" applyFill="1" applyBorder="1" applyAlignment="1">
      <alignment horizontal="left" vertical="center" wrapText="1"/>
    </xf>
    <xf numFmtId="0" fontId="5" fillId="3" borderId="13" xfId="0" applyFont="1" applyFill="1" applyBorder="1" applyAlignment="1" applyProtection="1">
      <alignment vertical="top" wrapText="1"/>
      <protection locked="0"/>
    </xf>
    <xf numFmtId="0" fontId="33" fillId="0" borderId="13" xfId="0" applyFont="1" applyBorder="1" applyAlignment="1" applyProtection="1">
      <alignment vertical="top" wrapText="1"/>
      <protection locked="0"/>
    </xf>
    <xf numFmtId="0" fontId="36" fillId="0" borderId="13" xfId="0" applyFont="1" applyBorder="1" applyAlignment="1" applyProtection="1">
      <alignment wrapText="1"/>
      <protection locked="0"/>
    </xf>
    <xf numFmtId="0" fontId="36" fillId="0" borderId="49" xfId="0" applyFont="1" applyBorder="1" applyAlignment="1" applyProtection="1">
      <alignment wrapText="1"/>
      <protection locked="0"/>
    </xf>
    <xf numFmtId="165" fontId="34" fillId="2" borderId="36" xfId="0" applyNumberFormat="1" applyFont="1" applyFill="1" applyBorder="1" applyAlignment="1">
      <alignment horizontal="right" vertical="center" wrapText="1"/>
    </xf>
    <xf numFmtId="0" fontId="33" fillId="0" borderId="49" xfId="0" applyFont="1" applyBorder="1" applyAlignment="1" applyProtection="1">
      <alignment vertical="top" wrapText="1"/>
      <protection locked="0"/>
    </xf>
    <xf numFmtId="49" fontId="55" fillId="0" borderId="41" xfId="0" applyNumberFormat="1" applyFont="1" applyBorder="1" applyAlignment="1">
      <alignment vertical="center" wrapText="1"/>
    </xf>
    <xf numFmtId="170" fontId="37" fillId="2" borderId="32" xfId="0" applyNumberFormat="1" applyFont="1" applyFill="1" applyBorder="1" applyAlignment="1">
      <alignment vertical="center" wrapText="1"/>
    </xf>
    <xf numFmtId="164" fontId="18" fillId="2" borderId="53" xfId="0" applyNumberFormat="1" applyFont="1" applyFill="1" applyBorder="1" applyAlignment="1">
      <alignment horizontal="right" vertical="center" wrapText="1"/>
    </xf>
    <xf numFmtId="0" fontId="18" fillId="2" borderId="47" xfId="0" quotePrefix="1" applyFont="1" applyFill="1" applyBorder="1" applyAlignment="1">
      <alignment horizontal="left" vertical="center" wrapText="1"/>
    </xf>
    <xf numFmtId="164" fontId="34" fillId="2" borderId="17" xfId="0" applyNumberFormat="1" applyFont="1" applyFill="1" applyBorder="1" applyAlignment="1">
      <alignment horizontal="right" vertical="center" wrapText="1"/>
    </xf>
    <xf numFmtId="164" fontId="38" fillId="5" borderId="32" xfId="0" applyNumberFormat="1" applyFont="1" applyFill="1" applyBorder="1" applyAlignment="1">
      <alignment horizontal="center" vertical="center" wrapText="1"/>
    </xf>
    <xf numFmtId="164" fontId="34" fillId="2" borderId="44" xfId="0" applyNumberFormat="1" applyFont="1" applyFill="1" applyBorder="1" applyAlignment="1">
      <alignment horizontal="center" vertical="center" wrapText="1"/>
    </xf>
    <xf numFmtId="164" fontId="34" fillId="2" borderId="78" xfId="0" applyNumberFormat="1" applyFont="1" applyFill="1" applyBorder="1" applyAlignment="1">
      <alignment horizontal="center" vertical="center" wrapText="1"/>
    </xf>
    <xf numFmtId="164" fontId="34" fillId="2" borderId="55" xfId="0" applyNumberFormat="1" applyFont="1" applyFill="1" applyBorder="1" applyAlignment="1">
      <alignment horizontal="right" vertical="center" wrapText="1"/>
    </xf>
    <xf numFmtId="164" fontId="45" fillId="0" borderId="6" xfId="1" applyNumberFormat="1" applyFont="1" applyBorder="1" applyAlignment="1" applyProtection="1">
      <alignment horizontal="right" vertical="center" wrapText="1"/>
      <protection locked="0"/>
    </xf>
    <xf numFmtId="164" fontId="50" fillId="0" borderId="1" xfId="4" applyNumberFormat="1" applyFont="1" applyBorder="1" applyAlignment="1" applyProtection="1">
      <alignment horizontal="right" vertical="center" wrapText="1"/>
      <protection locked="0"/>
    </xf>
    <xf numFmtId="164" fontId="50" fillId="0" borderId="31" xfId="4" applyNumberFormat="1" applyFont="1" applyBorder="1" applyAlignment="1" applyProtection="1">
      <alignment horizontal="right" vertical="center" wrapText="1"/>
      <protection locked="0"/>
    </xf>
    <xf numFmtId="0" fontId="37" fillId="4" borderId="36" xfId="0" applyFont="1" applyFill="1" applyBorder="1" applyAlignment="1">
      <alignment horizontal="center" vertical="center" wrapText="1"/>
    </xf>
    <xf numFmtId="165" fontId="37" fillId="0" borderId="0" xfId="0" applyNumberFormat="1" applyFont="1" applyAlignment="1">
      <alignment horizontal="center" vertical="center" wrapText="1"/>
    </xf>
    <xf numFmtId="165" fontId="45" fillId="0" borderId="29" xfId="0" applyNumberFormat="1" applyFont="1" applyBorder="1" applyAlignment="1" applyProtection="1">
      <alignment horizontal="center" vertical="center" wrapText="1"/>
      <protection locked="0"/>
    </xf>
    <xf numFmtId="165" fontId="45" fillId="0" borderId="22" xfId="0" applyNumberFormat="1" applyFont="1" applyBorder="1" applyAlignment="1" applyProtection="1">
      <alignment horizontal="center" vertical="center" wrapText="1"/>
      <protection locked="0"/>
    </xf>
    <xf numFmtId="0" fontId="37" fillId="5" borderId="34" xfId="0" applyFont="1" applyFill="1" applyBorder="1" applyAlignment="1">
      <alignment horizontal="center" vertical="center" wrapText="1"/>
    </xf>
    <xf numFmtId="49" fontId="16" fillId="0" borderId="0" xfId="0" applyNumberFormat="1" applyFont="1" applyAlignment="1">
      <alignment horizontal="center" vertical="center" wrapText="1"/>
    </xf>
    <xf numFmtId="0" fontId="19" fillId="5" borderId="49" xfId="0" applyFont="1" applyFill="1" applyBorder="1" applyAlignment="1">
      <alignment horizontal="center" vertical="center" wrapText="1"/>
    </xf>
    <xf numFmtId="165" fontId="9" fillId="0" borderId="8" xfId="0" applyNumberFormat="1" applyFont="1" applyBorder="1" applyAlignment="1" applyProtection="1">
      <alignment horizontal="left" vertical="center" wrapText="1"/>
      <protection locked="0"/>
    </xf>
    <xf numFmtId="165" fontId="9" fillId="0" borderId="28" xfId="0" applyNumberFormat="1" applyFont="1" applyBorder="1" applyAlignment="1" applyProtection="1">
      <alignment horizontal="left" vertical="center" wrapText="1"/>
      <protection locked="0"/>
    </xf>
    <xf numFmtId="0" fontId="37" fillId="2" borderId="34" xfId="0" applyFont="1" applyFill="1" applyBorder="1" applyAlignment="1">
      <alignment horizontal="center" vertical="center" wrapText="1"/>
    </xf>
    <xf numFmtId="0" fontId="29" fillId="3" borderId="0" xfId="0" applyFont="1" applyFill="1" applyAlignment="1">
      <alignment horizontal="center" vertical="center" wrapText="1"/>
    </xf>
    <xf numFmtId="49" fontId="30" fillId="0" borderId="0" xfId="0" applyNumberFormat="1" applyFont="1" applyAlignment="1">
      <alignment horizontal="left" vertical="top" wrapText="1"/>
    </xf>
    <xf numFmtId="0" fontId="37" fillId="5" borderId="49" xfId="0" applyFont="1" applyFill="1" applyBorder="1" applyAlignment="1">
      <alignment horizontal="center" vertical="center" wrapText="1"/>
    </xf>
    <xf numFmtId="0" fontId="3" fillId="0" borderId="46" xfId="0" applyFont="1" applyBorder="1" applyAlignment="1" applyProtection="1">
      <alignment vertical="top" wrapText="1"/>
      <protection locked="0"/>
    </xf>
    <xf numFmtId="0" fontId="3" fillId="0" borderId="45" xfId="0" applyFont="1" applyBorder="1" applyAlignment="1" applyProtection="1">
      <alignment vertical="top" wrapText="1"/>
      <protection locked="0"/>
    </xf>
    <xf numFmtId="0" fontId="3" fillId="0" borderId="42" xfId="0" applyFont="1" applyBorder="1" applyAlignment="1" applyProtection="1">
      <alignment vertical="top" wrapText="1"/>
      <protection locked="0"/>
    </xf>
    <xf numFmtId="0" fontId="3" fillId="0" borderId="19" xfId="0" applyFont="1" applyBorder="1" applyAlignment="1" applyProtection="1">
      <alignment vertical="top" wrapText="1"/>
      <protection locked="0"/>
    </xf>
    <xf numFmtId="0" fontId="3" fillId="0" borderId="41" xfId="0" applyFont="1" applyBorder="1" applyAlignment="1" applyProtection="1">
      <alignment vertical="top" wrapText="1"/>
      <protection locked="0"/>
    </xf>
    <xf numFmtId="0" fontId="3" fillId="0" borderId="20" xfId="0" applyFont="1" applyBorder="1" applyAlignment="1" applyProtection="1">
      <alignment vertical="top" wrapText="1"/>
      <protection locked="0"/>
    </xf>
    <xf numFmtId="165" fontId="9" fillId="0" borderId="7" xfId="0" applyNumberFormat="1" applyFont="1" applyBorder="1" applyAlignment="1" applyProtection="1">
      <alignment horizontal="left" vertical="center" wrapText="1"/>
      <protection locked="0"/>
    </xf>
    <xf numFmtId="165" fontId="9" fillId="0" borderId="22" xfId="0" applyNumberFormat="1" applyFont="1" applyBorder="1" applyAlignment="1" applyProtection="1">
      <alignment horizontal="left" vertical="center" wrapText="1"/>
      <protection locked="0"/>
    </xf>
    <xf numFmtId="0" fontId="6" fillId="0" borderId="29" xfId="0" applyFont="1" applyBorder="1" applyAlignment="1">
      <alignment horizontal="left" vertical="center" wrapText="1"/>
    </xf>
    <xf numFmtId="0" fontId="6" fillId="0" borderId="7" xfId="0" applyFont="1" applyBorder="1" applyAlignment="1">
      <alignment horizontal="left" vertical="center" wrapText="1"/>
    </xf>
    <xf numFmtId="0" fontId="6" fillId="0" borderId="22" xfId="0" applyFont="1" applyBorder="1" applyAlignment="1">
      <alignment horizontal="left"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25"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7" xfId="0" applyFont="1" applyBorder="1" applyAlignment="1">
      <alignment horizontal="center" vertical="center" wrapText="1"/>
    </xf>
    <xf numFmtId="165" fontId="9" fillId="0" borderId="26" xfId="0" applyNumberFormat="1" applyFont="1" applyBorder="1" applyAlignment="1" applyProtection="1">
      <alignment horizontal="left" vertical="center" wrapText="1"/>
      <protection locked="0"/>
    </xf>
    <xf numFmtId="165" fontId="9" fillId="0" borderId="27" xfId="0" applyNumberFormat="1" applyFont="1" applyBorder="1" applyAlignment="1" applyProtection="1">
      <alignment horizontal="left" vertical="center" wrapText="1"/>
      <protection locked="0"/>
    </xf>
    <xf numFmtId="165" fontId="6" fillId="4" borderId="34" xfId="0" applyNumberFormat="1" applyFont="1" applyFill="1" applyBorder="1" applyAlignment="1">
      <alignment horizontal="right" vertical="center" wrapText="1"/>
    </xf>
    <xf numFmtId="165" fontId="6" fillId="4" borderId="49" xfId="0" applyNumberFormat="1" applyFont="1" applyFill="1" applyBorder="1" applyAlignment="1">
      <alignment horizontal="right" vertical="center" wrapText="1"/>
    </xf>
    <xf numFmtId="165" fontId="6" fillId="4" borderId="50" xfId="0" applyNumberFormat="1" applyFont="1" applyFill="1" applyBorder="1" applyAlignment="1">
      <alignment horizontal="right" vertical="center" wrapText="1"/>
    </xf>
    <xf numFmtId="49" fontId="16" fillId="0" borderId="0" xfId="0" applyNumberFormat="1" applyFont="1" applyAlignment="1">
      <alignment horizontal="center" vertical="center" wrapText="1"/>
    </xf>
    <xf numFmtId="0" fontId="14" fillId="4" borderId="46"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3" fillId="4" borderId="19" xfId="0" applyFont="1" applyFill="1" applyBorder="1" applyAlignment="1">
      <alignment horizontal="left" vertical="center" wrapText="1" readingOrder="1"/>
    </xf>
    <xf numFmtId="0" fontId="11" fillId="4" borderId="41" xfId="0" applyFont="1" applyFill="1" applyBorder="1" applyAlignment="1">
      <alignment horizontal="left" vertical="center" wrapText="1" readingOrder="1"/>
    </xf>
    <xf numFmtId="0" fontId="11" fillId="4" borderId="20" xfId="0" applyFont="1" applyFill="1" applyBorder="1" applyAlignment="1">
      <alignment horizontal="left" vertical="center" wrapText="1" readingOrder="1"/>
    </xf>
    <xf numFmtId="0" fontId="6" fillId="4" borderId="34"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9" fillId="5" borderId="50" xfId="0" applyFont="1" applyFill="1" applyBorder="1" applyAlignment="1">
      <alignment horizontal="center" vertical="center" wrapText="1"/>
    </xf>
    <xf numFmtId="165" fontId="9" fillId="0" borderId="8" xfId="0" applyNumberFormat="1" applyFont="1" applyBorder="1" applyAlignment="1" applyProtection="1">
      <alignment horizontal="left" vertical="center" wrapText="1"/>
      <protection locked="0"/>
    </xf>
    <xf numFmtId="165" fontId="9" fillId="0" borderId="28" xfId="0" applyNumberFormat="1" applyFont="1" applyBorder="1" applyAlignment="1" applyProtection="1">
      <alignment horizontal="left" vertical="center" wrapText="1"/>
      <protection locked="0"/>
    </xf>
    <xf numFmtId="0" fontId="45" fillId="0" borderId="34" xfId="0" applyFont="1" applyBorder="1" applyAlignment="1" applyProtection="1">
      <alignment horizontal="left" vertical="top" wrapText="1"/>
      <protection locked="0"/>
    </xf>
    <xf numFmtId="0" fontId="45" fillId="0" borderId="49" xfId="0" applyFont="1" applyBorder="1" applyAlignment="1" applyProtection="1">
      <alignment horizontal="left" vertical="top" wrapText="1"/>
      <protection locked="0"/>
    </xf>
    <xf numFmtId="0" fontId="45" fillId="0" borderId="50" xfId="0" applyFont="1" applyBorder="1" applyAlignment="1" applyProtection="1">
      <alignment horizontal="left" vertical="top" wrapText="1"/>
      <protection locked="0"/>
    </xf>
    <xf numFmtId="49" fontId="52" fillId="0" borderId="0" xfId="0" applyNumberFormat="1" applyFont="1" applyAlignment="1">
      <alignment horizontal="center" vertical="center" wrapText="1"/>
    </xf>
    <xf numFmtId="165" fontId="45" fillId="0" borderId="29" xfId="0" applyNumberFormat="1" applyFont="1" applyBorder="1" applyAlignment="1" applyProtection="1">
      <alignment horizontal="center" vertical="center" wrapText="1"/>
      <protection locked="0"/>
    </xf>
    <xf numFmtId="165" fontId="45" fillId="0" borderId="22" xfId="0" applyNumberFormat="1" applyFont="1" applyBorder="1" applyAlignment="1" applyProtection="1">
      <alignment horizontal="center" vertical="center" wrapText="1"/>
      <protection locked="0"/>
    </xf>
    <xf numFmtId="165" fontId="45" fillId="0" borderId="24" xfId="0" applyNumberFormat="1" applyFont="1" applyBorder="1" applyAlignment="1" applyProtection="1">
      <alignment horizontal="center" vertical="center" wrapText="1"/>
      <protection locked="0"/>
    </xf>
    <xf numFmtId="165" fontId="45" fillId="0" borderId="23" xfId="0" applyNumberFormat="1" applyFont="1" applyBorder="1" applyAlignment="1" applyProtection="1">
      <alignment horizontal="center" vertical="center" wrapText="1"/>
      <protection locked="0"/>
    </xf>
    <xf numFmtId="165" fontId="45" fillId="0" borderId="34" xfId="0" applyNumberFormat="1" applyFont="1" applyBorder="1" applyAlignment="1" applyProtection="1">
      <alignment horizontal="center" vertical="center" wrapText="1"/>
      <protection locked="0"/>
    </xf>
    <xf numFmtId="165" fontId="45" fillId="0" borderId="50" xfId="0" applyNumberFormat="1" applyFont="1" applyBorder="1" applyAlignment="1" applyProtection="1">
      <alignment horizontal="center" vertical="center" wrapText="1"/>
      <protection locked="0"/>
    </xf>
    <xf numFmtId="0" fontId="37" fillId="5" borderId="34" xfId="0" applyFont="1" applyFill="1" applyBorder="1" applyAlignment="1">
      <alignment horizontal="center" vertical="center" wrapText="1"/>
    </xf>
    <xf numFmtId="0" fontId="37" fillId="5" borderId="50" xfId="0" applyFont="1" applyFill="1" applyBorder="1" applyAlignment="1">
      <alignment horizontal="center" vertical="center" wrapText="1"/>
    </xf>
    <xf numFmtId="165" fontId="45" fillId="0" borderId="44" xfId="0" applyNumberFormat="1" applyFont="1" applyBorder="1" applyAlignment="1" applyProtection="1">
      <alignment horizontal="center" vertical="center" wrapText="1"/>
      <protection locked="0"/>
    </xf>
    <xf numFmtId="165" fontId="45" fillId="0" borderId="59" xfId="0" applyNumberFormat="1" applyFont="1" applyBorder="1" applyAlignment="1" applyProtection="1">
      <alignment horizontal="center" vertical="center" wrapText="1"/>
      <protection locked="0"/>
    </xf>
    <xf numFmtId="49" fontId="37" fillId="0" borderId="0" xfId="0" applyNumberFormat="1" applyFont="1" applyAlignment="1">
      <alignment horizontal="left" vertical="center" wrapText="1"/>
    </xf>
    <xf numFmtId="0" fontId="57" fillId="4" borderId="34" xfId="0" applyFont="1" applyFill="1" applyBorder="1" applyAlignment="1">
      <alignment horizontal="center" vertical="center" wrapText="1"/>
    </xf>
    <xf numFmtId="0" fontId="57" fillId="4" borderId="49" xfId="0" applyFont="1" applyFill="1" applyBorder="1" applyAlignment="1">
      <alignment horizontal="center" vertical="center" wrapText="1"/>
    </xf>
    <xf numFmtId="0" fontId="57" fillId="4" borderId="50" xfId="0" applyFont="1" applyFill="1" applyBorder="1" applyAlignment="1">
      <alignment horizontal="center" vertical="center" wrapText="1"/>
    </xf>
    <xf numFmtId="0" fontId="35" fillId="4" borderId="34" xfId="0" applyFont="1" applyFill="1" applyBorder="1" applyAlignment="1">
      <alignment horizontal="left" vertical="center" wrapText="1" readingOrder="1"/>
    </xf>
    <xf numFmtId="0" fontId="35" fillId="4" borderId="49" xfId="0" applyFont="1" applyFill="1" applyBorder="1" applyAlignment="1">
      <alignment horizontal="left" vertical="center" wrapText="1" readingOrder="1"/>
    </xf>
    <xf numFmtId="0" fontId="35" fillId="4" borderId="50" xfId="0" applyFont="1" applyFill="1" applyBorder="1" applyAlignment="1">
      <alignment horizontal="left" vertical="center" wrapText="1" readingOrder="1"/>
    </xf>
    <xf numFmtId="165" fontId="37" fillId="4" borderId="34" xfId="0" applyNumberFormat="1" applyFont="1" applyFill="1" applyBorder="1" applyAlignment="1">
      <alignment horizontal="center" vertical="center" wrapText="1"/>
    </xf>
    <xf numFmtId="165" fontId="37" fillId="4" borderId="49" xfId="0" applyNumberFormat="1" applyFont="1" applyFill="1" applyBorder="1" applyAlignment="1">
      <alignment horizontal="center" vertical="center" wrapText="1"/>
    </xf>
    <xf numFmtId="165" fontId="37" fillId="4" borderId="50" xfId="0" applyNumberFormat="1" applyFont="1" applyFill="1" applyBorder="1" applyAlignment="1">
      <alignment horizontal="center" vertical="center" wrapText="1"/>
    </xf>
    <xf numFmtId="0" fontId="37" fillId="4" borderId="36" xfId="0" applyFont="1" applyFill="1" applyBorder="1" applyAlignment="1">
      <alignment horizontal="center" vertical="center" wrapText="1"/>
    </xf>
    <xf numFmtId="0" fontId="37" fillId="4" borderId="54" xfId="0" applyFont="1" applyFill="1" applyBorder="1" applyAlignment="1">
      <alignment horizontal="center" vertical="center" wrapText="1"/>
    </xf>
    <xf numFmtId="165" fontId="37" fillId="0" borderId="0" xfId="0" applyNumberFormat="1" applyFont="1" applyAlignment="1">
      <alignment horizontal="center" vertical="center" wrapText="1"/>
    </xf>
    <xf numFmtId="0" fontId="45" fillId="0" borderId="49" xfId="0" applyFont="1" applyBorder="1" applyAlignment="1">
      <alignment horizontal="center" vertical="center" wrapText="1"/>
    </xf>
    <xf numFmtId="0" fontId="45" fillId="0" borderId="50" xfId="0" applyFont="1" applyBorder="1" applyAlignment="1">
      <alignment horizontal="center" vertical="center" wrapText="1"/>
    </xf>
    <xf numFmtId="0" fontId="56" fillId="4" borderId="34" xfId="0" applyFont="1" applyFill="1" applyBorder="1" applyAlignment="1">
      <alignment horizontal="center" vertical="center" wrapText="1"/>
    </xf>
    <xf numFmtId="0" fontId="56" fillId="4" borderId="49" xfId="0" applyFont="1" applyFill="1" applyBorder="1" applyAlignment="1">
      <alignment horizontal="center" vertical="center" wrapText="1"/>
    </xf>
    <xf numFmtId="0" fontId="56" fillId="4" borderId="50" xfId="0" applyFont="1" applyFill="1" applyBorder="1" applyAlignment="1">
      <alignment horizontal="center" vertical="center" wrapText="1"/>
    </xf>
    <xf numFmtId="165" fontId="33" fillId="0" borderId="46" xfId="0" applyNumberFormat="1" applyFont="1" applyBorder="1" applyAlignment="1">
      <alignment horizontal="center" vertical="center" wrapText="1"/>
    </xf>
    <xf numFmtId="165" fontId="33" fillId="0" borderId="45" xfId="0" applyNumberFormat="1" applyFont="1" applyBorder="1" applyAlignment="1">
      <alignment horizontal="center" vertical="center" wrapText="1"/>
    </xf>
    <xf numFmtId="165" fontId="33" fillId="0" borderId="42" xfId="0" applyNumberFormat="1" applyFont="1" applyBorder="1" applyAlignment="1">
      <alignment horizontal="center" vertical="center" wrapText="1"/>
    </xf>
    <xf numFmtId="165" fontId="33" fillId="0" borderId="19" xfId="0" applyNumberFormat="1" applyFont="1" applyBorder="1" applyAlignment="1">
      <alignment horizontal="center" vertical="center" wrapText="1"/>
    </xf>
    <xf numFmtId="165" fontId="33" fillId="0" borderId="41" xfId="0" applyNumberFormat="1" applyFont="1" applyBorder="1" applyAlignment="1">
      <alignment horizontal="center" vertical="center" wrapText="1"/>
    </xf>
    <xf numFmtId="165" fontId="33" fillId="0" borderId="20"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0" fontId="6" fillId="2" borderId="34"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53" xfId="0" applyFont="1" applyFill="1" applyBorder="1" applyAlignment="1">
      <alignment horizontal="center" vertical="center" wrapText="1"/>
    </xf>
    <xf numFmtId="164" fontId="6" fillId="5" borderId="34" xfId="0" applyNumberFormat="1" applyFont="1" applyFill="1" applyBorder="1" applyAlignment="1">
      <alignment horizontal="center" vertical="center" wrapText="1"/>
    </xf>
    <xf numFmtId="164" fontId="6" fillId="5" borderId="49" xfId="0" applyNumberFormat="1" applyFont="1" applyFill="1" applyBorder="1" applyAlignment="1">
      <alignment horizontal="center" vertical="center" wrapText="1"/>
    </xf>
    <xf numFmtId="164" fontId="6" fillId="5" borderId="50" xfId="0" applyNumberFormat="1" applyFont="1" applyFill="1" applyBorder="1" applyAlignment="1">
      <alignment horizontal="center" vertical="center" wrapText="1"/>
    </xf>
    <xf numFmtId="0" fontId="3" fillId="0" borderId="34" xfId="0" applyFont="1" applyBorder="1" applyAlignment="1" applyProtection="1">
      <alignment horizontal="left" vertical="top" wrapText="1"/>
      <protection locked="0"/>
    </xf>
    <xf numFmtId="0" fontId="3" fillId="0" borderId="49" xfId="0" applyFont="1" applyBorder="1" applyAlignment="1" applyProtection="1">
      <alignment horizontal="left" vertical="top" wrapText="1"/>
      <protection locked="0"/>
    </xf>
    <xf numFmtId="0" fontId="3" fillId="0" borderId="50" xfId="0" applyFont="1" applyBorder="1" applyAlignment="1" applyProtection="1">
      <alignment horizontal="left" vertical="top" wrapText="1"/>
      <protection locked="0"/>
    </xf>
    <xf numFmtId="0" fontId="36" fillId="0" borderId="34" xfId="0" applyFont="1" applyBorder="1" applyAlignment="1">
      <alignment horizontal="left" vertical="center" wrapText="1"/>
    </xf>
    <xf numFmtId="0" fontId="36" fillId="0" borderId="49" xfId="0" applyFont="1" applyBorder="1" applyAlignment="1">
      <alignment horizontal="left" vertical="center" wrapText="1"/>
    </xf>
    <xf numFmtId="0" fontId="36" fillId="0" borderId="50" xfId="0" applyFont="1" applyBorder="1" applyAlignment="1">
      <alignment horizontal="left" vertical="center" wrapText="1"/>
    </xf>
    <xf numFmtId="0" fontId="0" fillId="0" borderId="34" xfId="0" applyBorder="1" applyAlignment="1" applyProtection="1">
      <alignment horizontal="left" vertical="top"/>
      <protection locked="0"/>
    </xf>
    <xf numFmtId="0" fontId="0" fillId="0" borderId="49" xfId="0" applyBorder="1" applyAlignment="1" applyProtection="1">
      <alignment horizontal="left" vertical="top"/>
      <protection locked="0"/>
    </xf>
    <xf numFmtId="0" fontId="0" fillId="0" borderId="50" xfId="0" applyBorder="1" applyAlignment="1" applyProtection="1">
      <alignment horizontal="left" vertical="top"/>
      <protection locked="0"/>
    </xf>
    <xf numFmtId="0" fontId="6" fillId="2" borderId="34" xfId="0" applyFont="1" applyFill="1" applyBorder="1" applyAlignment="1">
      <alignment horizontal="left" vertical="center" wrapText="1"/>
    </xf>
    <xf numFmtId="0" fontId="6" fillId="2" borderId="49"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12" fillId="3" borderId="41" xfId="0" applyFont="1" applyFill="1" applyBorder="1" applyAlignment="1">
      <alignment horizontal="center" vertical="center" wrapText="1"/>
    </xf>
    <xf numFmtId="0" fontId="42" fillId="3" borderId="34" xfId="0" applyFont="1" applyFill="1" applyBorder="1" applyAlignment="1">
      <alignment horizontal="left" vertical="center" wrapText="1"/>
    </xf>
    <xf numFmtId="0" fontId="42" fillId="3" borderId="49" xfId="0" applyFont="1" applyFill="1" applyBorder="1" applyAlignment="1">
      <alignment horizontal="left" vertical="center" wrapText="1"/>
    </xf>
    <xf numFmtId="0" fontId="42" fillId="3" borderId="50" xfId="0" applyFont="1" applyFill="1" applyBorder="1" applyAlignment="1">
      <alignment horizontal="left" vertical="center" wrapText="1"/>
    </xf>
    <xf numFmtId="0" fontId="36" fillId="3" borderId="46" xfId="0" applyFont="1" applyFill="1" applyBorder="1" applyAlignment="1" applyProtection="1">
      <alignment horizontal="left" vertical="top" wrapText="1"/>
      <protection locked="0"/>
    </xf>
    <xf numFmtId="0" fontId="36" fillId="3" borderId="45" xfId="0" applyFont="1" applyFill="1" applyBorder="1" applyAlignment="1" applyProtection="1">
      <alignment horizontal="left" vertical="top" wrapText="1"/>
      <protection locked="0"/>
    </xf>
    <xf numFmtId="0" fontId="36" fillId="3" borderId="42" xfId="0" applyFont="1" applyFill="1" applyBorder="1" applyAlignment="1" applyProtection="1">
      <alignment horizontal="left" vertical="top" wrapText="1"/>
      <protection locked="0"/>
    </xf>
    <xf numFmtId="0" fontId="36" fillId="3" borderId="19" xfId="0" applyFont="1" applyFill="1" applyBorder="1" applyAlignment="1" applyProtection="1">
      <alignment horizontal="left" vertical="top" wrapText="1"/>
      <protection locked="0"/>
    </xf>
    <xf numFmtId="0" fontId="36" fillId="3" borderId="41" xfId="0" applyFont="1" applyFill="1" applyBorder="1" applyAlignment="1" applyProtection="1">
      <alignment horizontal="left" vertical="top" wrapText="1"/>
      <protection locked="0"/>
    </xf>
    <xf numFmtId="0" fontId="36" fillId="3" borderId="20" xfId="0" applyFont="1" applyFill="1" applyBorder="1" applyAlignment="1" applyProtection="1">
      <alignment horizontal="left" vertical="top" wrapText="1"/>
      <protection locked="0"/>
    </xf>
    <xf numFmtId="0" fontId="37" fillId="4" borderId="34" xfId="0" applyFont="1" applyFill="1" applyBorder="1" applyAlignment="1">
      <alignment horizontal="center" vertical="center" wrapText="1"/>
    </xf>
    <xf numFmtId="0" fontId="37" fillId="4" borderId="49" xfId="0" applyFont="1" applyFill="1" applyBorder="1" applyAlignment="1">
      <alignment horizontal="center" vertical="center" wrapText="1"/>
    </xf>
    <xf numFmtId="0" fontId="37" fillId="4" borderId="50" xfId="0" applyFont="1" applyFill="1" applyBorder="1" applyAlignment="1">
      <alignment horizontal="center" vertical="center" wrapText="1"/>
    </xf>
    <xf numFmtId="0" fontId="37" fillId="2" borderId="34" xfId="0" applyFont="1" applyFill="1" applyBorder="1" applyAlignment="1">
      <alignment horizontal="center" vertical="center" wrapText="1"/>
    </xf>
    <xf numFmtId="0" fontId="37" fillId="2" borderId="49" xfId="0" applyFont="1" applyFill="1" applyBorder="1" applyAlignment="1">
      <alignment horizontal="center" vertical="center" wrapText="1"/>
    </xf>
    <xf numFmtId="0" fontId="37" fillId="2" borderId="53" xfId="0" applyFont="1" applyFill="1" applyBorder="1" applyAlignment="1">
      <alignment horizontal="center" vertical="center" wrapText="1"/>
    </xf>
    <xf numFmtId="0" fontId="29" fillId="3" borderId="0" xfId="0" applyFont="1" applyFill="1" applyAlignment="1">
      <alignment horizontal="center" vertical="center" wrapText="1"/>
    </xf>
    <xf numFmtId="164" fontId="37" fillId="5" borderId="34" xfId="0" applyNumberFormat="1" applyFont="1" applyFill="1" applyBorder="1" applyAlignment="1">
      <alignment horizontal="center" vertical="center" wrapText="1"/>
    </xf>
    <xf numFmtId="164" fontId="37" fillId="5" borderId="49" xfId="0" applyNumberFormat="1" applyFont="1" applyFill="1" applyBorder="1" applyAlignment="1">
      <alignment horizontal="center" vertical="center" wrapText="1"/>
    </xf>
    <xf numFmtId="164" fontId="37" fillId="5" borderId="50" xfId="0" applyNumberFormat="1" applyFont="1" applyFill="1" applyBorder="1" applyAlignment="1">
      <alignment horizontal="center" vertical="center" wrapText="1"/>
    </xf>
    <xf numFmtId="0" fontId="32" fillId="3" borderId="34"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32" fillId="3" borderId="50" xfId="0" applyFont="1" applyFill="1" applyBorder="1" applyAlignment="1">
      <alignment horizontal="left" vertical="center" wrapText="1"/>
    </xf>
    <xf numFmtId="0" fontId="36" fillId="0" borderId="34" xfId="0" applyFont="1" applyBorder="1" applyAlignment="1" applyProtection="1">
      <alignment horizontal="left" vertical="top" wrapText="1"/>
      <protection locked="0"/>
    </xf>
    <xf numFmtId="0" fontId="36" fillId="0" borderId="49" xfId="0" applyFont="1" applyBorder="1" applyAlignment="1" applyProtection="1">
      <alignment horizontal="left" vertical="top" wrapText="1"/>
      <protection locked="0"/>
    </xf>
    <xf numFmtId="0" fontId="36" fillId="0" borderId="50" xfId="0" applyFont="1" applyBorder="1" applyAlignment="1" applyProtection="1">
      <alignment horizontal="left" vertical="top" wrapText="1"/>
      <protection locked="0"/>
    </xf>
    <xf numFmtId="49" fontId="30" fillId="0" borderId="0" xfId="0" applyNumberFormat="1" applyFont="1" applyAlignment="1">
      <alignment horizontal="left" vertical="top" wrapText="1"/>
    </xf>
    <xf numFmtId="0" fontId="37" fillId="2" borderId="34" xfId="0" applyFont="1" applyFill="1" applyBorder="1" applyAlignment="1">
      <alignment horizontal="left" vertical="center" wrapText="1"/>
    </xf>
    <xf numFmtId="0" fontId="37" fillId="2" borderId="49" xfId="0" applyFont="1" applyFill="1" applyBorder="1" applyAlignment="1">
      <alignment horizontal="left" vertical="center" wrapText="1"/>
    </xf>
    <xf numFmtId="0" fontId="37" fillId="2" borderId="53" xfId="0" applyFont="1" applyFill="1" applyBorder="1" applyAlignment="1">
      <alignment horizontal="left" vertical="center" wrapText="1"/>
    </xf>
    <xf numFmtId="0" fontId="29" fillId="0" borderId="0" xfId="0" applyFont="1" applyAlignment="1">
      <alignment horizontal="center" vertical="center" wrapText="1"/>
    </xf>
    <xf numFmtId="0" fontId="44" fillId="0" borderId="41" xfId="0" applyFont="1" applyBorder="1" applyAlignment="1">
      <alignment horizontal="center" vertical="center" wrapText="1"/>
    </xf>
    <xf numFmtId="0" fontId="29" fillId="0" borderId="41" xfId="0" applyFont="1" applyBorder="1" applyAlignment="1">
      <alignment horizontal="center" vertical="center" wrapText="1"/>
    </xf>
    <xf numFmtId="0" fontId="35" fillId="3" borderId="34" xfId="0" applyFont="1" applyFill="1" applyBorder="1" applyAlignment="1">
      <alignment horizontal="left" vertical="center" wrapText="1"/>
    </xf>
    <xf numFmtId="0" fontId="35" fillId="3" borderId="49" xfId="0" applyFont="1" applyFill="1" applyBorder="1" applyAlignment="1">
      <alignment horizontal="left" vertical="center" wrapText="1"/>
    </xf>
    <xf numFmtId="0" fontId="35" fillId="3" borderId="50" xfId="0" applyFont="1" applyFill="1" applyBorder="1" applyAlignment="1">
      <alignment horizontal="left" vertical="center" wrapText="1"/>
    </xf>
    <xf numFmtId="0" fontId="32" fillId="0" borderId="34" xfId="0" applyFont="1" applyBorder="1" applyAlignment="1">
      <alignment horizontal="left" vertical="center" wrapText="1"/>
    </xf>
    <xf numFmtId="0" fontId="32" fillId="0" borderId="49" xfId="0" applyFont="1" applyBorder="1" applyAlignment="1">
      <alignment horizontal="left" vertical="center" wrapText="1"/>
    </xf>
    <xf numFmtId="0" fontId="32" fillId="0" borderId="50" xfId="0" applyFont="1" applyBorder="1" applyAlignment="1">
      <alignment horizontal="left" vertical="center" wrapText="1"/>
    </xf>
    <xf numFmtId="49" fontId="29" fillId="0" borderId="0" xfId="0" applyNumberFormat="1" applyFont="1" applyAlignment="1">
      <alignment horizontal="center" vertical="center" wrapText="1"/>
    </xf>
    <xf numFmtId="49" fontId="29" fillId="0" borderId="41" xfId="0" applyNumberFormat="1" applyFont="1" applyBorder="1" applyAlignment="1">
      <alignment horizontal="center" vertical="center" wrapText="1"/>
    </xf>
    <xf numFmtId="49" fontId="29" fillId="0" borderId="41" xfId="0" applyNumberFormat="1" applyFont="1" applyBorder="1" applyAlignment="1">
      <alignment horizontal="center" vertical="center"/>
    </xf>
    <xf numFmtId="0" fontId="36" fillId="0" borderId="46" xfId="0" applyFont="1" applyBorder="1" applyAlignment="1" applyProtection="1">
      <alignment horizontal="left" vertical="top" wrapText="1"/>
      <protection locked="0"/>
    </xf>
    <xf numFmtId="0" fontId="36" fillId="0" borderId="45" xfId="0" applyFont="1" applyBorder="1" applyAlignment="1" applyProtection="1">
      <alignment horizontal="left" vertical="top" wrapText="1"/>
      <protection locked="0"/>
    </xf>
    <xf numFmtId="0" fontId="36" fillId="0" borderId="42" xfId="0" applyFont="1" applyBorder="1" applyAlignment="1" applyProtection="1">
      <alignment horizontal="left" vertical="top" wrapText="1"/>
      <protection locked="0"/>
    </xf>
    <xf numFmtId="0" fontId="36" fillId="0" borderId="19" xfId="0" applyFont="1" applyBorder="1" applyAlignment="1" applyProtection="1">
      <alignment horizontal="left" vertical="top" wrapText="1"/>
      <protection locked="0"/>
    </xf>
    <xf numFmtId="0" fontId="36" fillId="0" borderId="41" xfId="0" applyFont="1" applyBorder="1" applyAlignment="1" applyProtection="1">
      <alignment horizontal="left" vertical="top" wrapText="1"/>
      <protection locked="0"/>
    </xf>
    <xf numFmtId="0" fontId="36" fillId="0" borderId="20" xfId="0" applyFont="1" applyBorder="1" applyAlignment="1" applyProtection="1">
      <alignment horizontal="left" vertical="top" wrapText="1"/>
      <protection locked="0"/>
    </xf>
    <xf numFmtId="0" fontId="37" fillId="5" borderId="49" xfId="0" applyFont="1" applyFill="1" applyBorder="1" applyAlignment="1">
      <alignment horizontal="center" vertical="center" wrapText="1"/>
    </xf>
    <xf numFmtId="1" fontId="37" fillId="2" borderId="34" xfId="0" applyNumberFormat="1" applyFont="1" applyFill="1" applyBorder="1" applyAlignment="1">
      <alignment horizontal="right" vertical="top" wrapText="1"/>
    </xf>
    <xf numFmtId="1" fontId="37" fillId="2" borderId="49" xfId="0" applyNumberFormat="1" applyFont="1" applyFill="1" applyBorder="1" applyAlignment="1">
      <alignment horizontal="right" vertical="top" wrapText="1"/>
    </xf>
    <xf numFmtId="1" fontId="37" fillId="2" borderId="50" xfId="0" applyNumberFormat="1" applyFont="1" applyFill="1" applyBorder="1" applyAlignment="1">
      <alignment horizontal="right" vertical="top" wrapText="1"/>
    </xf>
    <xf numFmtId="1" fontId="37" fillId="3" borderId="57" xfId="0" applyNumberFormat="1" applyFont="1" applyFill="1" applyBorder="1" applyAlignment="1" applyProtection="1">
      <alignment horizontal="center" vertical="center" wrapText="1"/>
      <protection locked="0"/>
    </xf>
    <xf numFmtId="1" fontId="37" fillId="3" borderId="58" xfId="0" applyNumberFormat="1" applyFont="1" applyFill="1" applyBorder="1" applyAlignment="1" applyProtection="1">
      <alignment horizontal="center" vertical="center" wrapText="1"/>
      <protection locked="0"/>
    </xf>
    <xf numFmtId="0" fontId="43" fillId="4" borderId="54" xfId="0" applyFont="1" applyFill="1" applyBorder="1" applyAlignment="1">
      <alignment horizontal="center" vertical="center" wrapText="1"/>
    </xf>
    <xf numFmtId="0" fontId="43" fillId="4" borderId="50" xfId="0" applyFont="1" applyFill="1" applyBorder="1" applyAlignment="1">
      <alignment horizontal="center" vertical="center" wrapText="1"/>
    </xf>
    <xf numFmtId="1" fontId="37" fillId="3" borderId="31" xfId="0" applyNumberFormat="1" applyFont="1" applyFill="1" applyBorder="1" applyAlignment="1" applyProtection="1">
      <alignment horizontal="center" vertical="center" wrapText="1"/>
      <protection locked="0"/>
    </xf>
    <xf numFmtId="1" fontId="37" fillId="3" borderId="14" xfId="0" applyNumberFormat="1" applyFont="1" applyFill="1" applyBorder="1" applyAlignment="1" applyProtection="1">
      <alignment horizontal="center" vertical="center" wrapText="1"/>
      <protection locked="0"/>
    </xf>
  </cellXfs>
  <cellStyles count="11">
    <cellStyle name="Currency" xfId="1" builtinId="4"/>
    <cellStyle name="Hyperlink" xfId="5" builtinId="8"/>
    <cellStyle name="Normal" xfId="0" builtinId="0"/>
    <cellStyle name="Normal 2" xfId="2" xr:uid="{00000000-0005-0000-0000-000002000000}"/>
    <cellStyle name="Normal 2 2" xfId="6" xr:uid="{0689654A-9A44-4402-9695-C5E4FBF9EE15}"/>
    <cellStyle name="Normal 3" xfId="3" xr:uid="{00000000-0005-0000-0000-000003000000}"/>
    <cellStyle name="Normal 3 2" xfId="7" xr:uid="{B7E8D961-A0CA-4394-B2B0-50FA198B3A40}"/>
    <cellStyle name="Normal 3 2 2" xfId="9" xr:uid="{23C2DF2D-B117-42EC-9624-0C713395E06B}"/>
    <cellStyle name="Normal 3 3" xfId="8" xr:uid="{7D78AA45-E03C-487E-A020-3268C16407EA}"/>
    <cellStyle name="Normal 4" xfId="10" xr:uid="{146EBC7E-FF50-42AB-BE0A-724EDF62F03D}"/>
    <cellStyle name="Percent" xfId="4" builtinId="5"/>
  </cellStyles>
  <dxfs count="245">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b val="0"/>
        <i val="0"/>
        <strike val="0"/>
        <condense val="0"/>
        <extend val="0"/>
        <outline val="0"/>
        <shadow val="0"/>
        <u val="none"/>
        <vertAlign val="baseline"/>
        <sz val="11"/>
        <color auto="1"/>
        <name val="Aptos"/>
        <family val="2"/>
        <scheme val="none"/>
      </font>
      <numFmt numFmtId="165" formatCode="&quot;$&quot;#,##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rgb="FF000000"/>
        <name val="Aptos"/>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indexed="64"/>
        </right>
        <top style="medium">
          <color indexed="64"/>
        </top>
      </border>
    </dxf>
    <dxf>
      <font>
        <strike val="0"/>
        <outline val="0"/>
        <shadow val="0"/>
        <u val="none"/>
        <vertAlign val="baseline"/>
        <name val="Aptos"/>
        <family val="2"/>
        <scheme val="none"/>
      </font>
      <protection locked="1" hidden="0"/>
    </dxf>
    <dxf>
      <font>
        <strike val="0"/>
        <outline val="0"/>
        <shadow val="0"/>
        <u val="none"/>
        <vertAlign val="baseline"/>
        <sz val="11"/>
        <color theme="1"/>
        <name val="Aptos"/>
        <family val="2"/>
        <scheme val="none"/>
      </font>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b val="0"/>
        <i val="0"/>
        <strike val="0"/>
        <condense val="0"/>
        <extend val="0"/>
        <outline val="0"/>
        <shadow val="0"/>
        <u val="none"/>
        <vertAlign val="baseline"/>
        <sz val="10"/>
        <color auto="1"/>
        <name val="Aptos"/>
        <family val="2"/>
        <scheme val="none"/>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auto="1"/>
        <name val="Aptos"/>
        <family val="2"/>
        <scheme val="none"/>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1" hidden="0"/>
    </dxf>
    <dxf>
      <font>
        <strike val="0"/>
        <outline val="0"/>
        <shadow val="0"/>
        <u val="none"/>
        <vertAlign val="baseline"/>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border>
      <protection locked="1" hidden="0"/>
    </dxf>
    <dxf>
      <border outline="0">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Aptos"/>
        <family val="2"/>
        <scheme val="none"/>
      </font>
      <protection locked="1" hidden="0"/>
    </dxf>
    <dxf>
      <font>
        <b/>
        <i val="0"/>
        <strike val="0"/>
        <condense val="0"/>
        <extend val="0"/>
        <outline val="0"/>
        <shadow val="0"/>
        <u val="none"/>
        <vertAlign val="baseline"/>
        <sz val="11"/>
        <color theme="1"/>
        <name val="Aptos"/>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b val="0"/>
        <i val="0"/>
        <strike val="0"/>
        <condense val="0"/>
        <extend val="0"/>
        <outline val="0"/>
        <shadow val="0"/>
        <u val="none"/>
        <vertAlign val="baseline"/>
        <sz val="10"/>
        <color auto="1"/>
        <name val="Aptos"/>
        <family val="2"/>
        <scheme val="none"/>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bottom style="medium">
          <color auto="1"/>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Aptos"/>
        <family val="2"/>
        <scheme val="none"/>
      </font>
      <protection locked="1" hidden="0"/>
    </dxf>
    <dxf>
      <font>
        <strike val="0"/>
        <outline val="0"/>
        <shadow val="0"/>
        <u val="none"/>
        <vertAlign val="baseline"/>
        <sz val="11"/>
        <color theme="1"/>
        <name val="Aptos"/>
        <family val="2"/>
        <scheme val="none"/>
      </font>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numFmt numFmtId="165" formatCode="&quot;$&quot;#,##0"/>
      <protection locked="1" hidden="0"/>
    </dxf>
    <dxf>
      <font>
        <strike val="0"/>
        <outline val="0"/>
        <shadow val="0"/>
        <u val="none"/>
        <vertAlign val="baseline"/>
        <name val="Aptos"/>
        <family val="2"/>
        <scheme val="none"/>
      </font>
      <numFmt numFmtId="165" formatCode="&quot;$&quot;#,##0"/>
      <protection locked="1" hidden="0"/>
    </dxf>
    <dxf>
      <font>
        <strike val="0"/>
        <outline val="0"/>
        <shadow val="0"/>
        <u val="none"/>
        <vertAlign val="baseline"/>
        <name val="Aptos"/>
        <family val="2"/>
        <scheme val="none"/>
      </font>
      <numFmt numFmtId="165" formatCode="&quot;$&quot;#,##0"/>
      <protection locked="1" hidden="0"/>
    </dxf>
    <dxf>
      <font>
        <strike val="0"/>
        <outline val="0"/>
        <shadow val="0"/>
        <u val="none"/>
        <vertAlign val="baseline"/>
        <name val="Aptos"/>
        <family val="2"/>
        <scheme val="none"/>
      </font>
      <numFmt numFmtId="165" formatCode="&quot;$&quot;#,##0"/>
      <protection locked="1" hidden="0"/>
    </dxf>
    <dxf>
      <font>
        <strike val="0"/>
        <outline val="0"/>
        <shadow val="0"/>
        <u val="none"/>
        <vertAlign val="baseline"/>
        <name val="Aptos"/>
        <family val="2"/>
        <scheme val="none"/>
      </font>
      <numFmt numFmtId="165" formatCode="&quot;$&quot;#,##0"/>
      <protection locked="1"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protection locked="1" hidden="0"/>
    </dxf>
    <dxf>
      <border outline="0">
        <left style="medium">
          <color indexed="64"/>
        </left>
        <right style="medium">
          <color indexed="64"/>
        </right>
        <top style="medium">
          <color indexed="64"/>
        </top>
      </border>
    </dxf>
    <dxf>
      <font>
        <strike val="0"/>
        <outline val="0"/>
        <shadow val="0"/>
        <u val="none"/>
        <vertAlign val="baseline"/>
        <name val="Aptos"/>
        <family val="2"/>
        <scheme val="none"/>
      </font>
      <numFmt numFmtId="165" formatCode="&quot;$&quot;#,##0"/>
      <protection locked="1" hidden="0"/>
    </dxf>
    <dxf>
      <font>
        <b/>
        <i val="0"/>
        <strike val="0"/>
        <condense val="0"/>
        <extend val="0"/>
        <outline val="0"/>
        <shadow val="0"/>
        <u val="none"/>
        <vertAlign val="baseline"/>
        <sz val="11"/>
        <color theme="1"/>
        <name val="Aptos"/>
        <family val="2"/>
        <scheme val="none"/>
      </font>
      <numFmt numFmtId="165" formatCode="&quot;$&quot;#,##0"/>
      <fill>
        <patternFill patternType="solid">
          <fgColor indexed="64"/>
          <bgColor theme="3" tint="0.59999389629810485"/>
        </patternFill>
      </fill>
      <alignment horizontal="center" vertical="center" textRotation="0" wrapText="1" indent="0" justifyLastLine="0" shrinkToFit="0" readingOrder="0"/>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i val="0"/>
        <strike val="0"/>
        <condense val="0"/>
        <extend val="0"/>
        <outline val="0"/>
        <shadow val="0"/>
        <u val="none"/>
        <vertAlign val="baseline"/>
        <sz val="10"/>
        <color auto="1"/>
        <name val="Aptos"/>
        <family val="2"/>
        <scheme val="none"/>
      </font>
      <numFmt numFmtId="165" formatCode="&quot;$&quot;#,##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5" formatCode="&quot;$&quot;#,##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5" formatCode="&quot;$&quot;#,##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5" formatCode="&quot;$&quot;#,##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5" formatCode="&quot;$&quot;#,##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auto="1"/>
        </right>
        <top style="medium">
          <color indexed="64"/>
        </top>
        <bottom style="medium">
          <color auto="1"/>
        </bottom>
      </border>
    </dxf>
    <dxf>
      <font>
        <strike val="0"/>
        <outline val="0"/>
        <shadow val="0"/>
        <u val="none"/>
        <vertAlign val="baseline"/>
        <name val="Aptos"/>
        <family val="2"/>
        <scheme val="none"/>
      </font>
      <numFmt numFmtId="165" formatCode="&quot;$&quot;#,##0"/>
      <protection locked="1" hidden="0"/>
    </dxf>
    <dxf>
      <font>
        <b/>
        <i val="0"/>
        <strike val="0"/>
        <condense val="0"/>
        <extend val="0"/>
        <outline val="0"/>
        <shadow val="0"/>
        <u val="none"/>
        <vertAlign val="baseline"/>
        <sz val="11"/>
        <color theme="1"/>
        <name val="Aptos"/>
        <family val="2"/>
        <scheme val="none"/>
      </font>
      <numFmt numFmtId="165" formatCode="&quot;$&quot;#,##0"/>
      <fill>
        <patternFill patternType="solid">
          <fgColor indexed="64"/>
          <bgColor theme="3" tint="0.59999389629810485"/>
        </patternFill>
      </fill>
      <alignment horizontal="center" vertical="center" textRotation="0" wrapText="1" indent="0" justifyLastLine="0" shrinkToFit="0" readingOrder="0"/>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numFmt numFmtId="164" formatCode="&quot;$&quot;#,##0.00"/>
      <protection locked="1" hidden="0"/>
    </dxf>
    <dxf>
      <font>
        <strike val="0"/>
        <outline val="0"/>
        <shadow val="0"/>
        <u val="none"/>
        <vertAlign val="baseline"/>
        <name val="Aptos"/>
        <family val="2"/>
        <scheme val="none"/>
      </font>
      <numFmt numFmtId="164" formatCode="&quot;$&quot;#,##0.00"/>
      <protection locked="1" hidden="0"/>
    </dxf>
    <dxf>
      <font>
        <strike val="0"/>
        <outline val="0"/>
        <shadow val="0"/>
        <u val="none"/>
        <vertAlign val="baseline"/>
        <name val="Aptos"/>
        <family val="2"/>
        <scheme val="none"/>
      </font>
      <numFmt numFmtId="164" formatCode="&quot;$&quot;#,##0.00"/>
      <protection locked="1" hidden="0"/>
    </dxf>
    <dxf>
      <font>
        <strike val="0"/>
        <outline val="0"/>
        <shadow val="0"/>
        <u val="none"/>
        <vertAlign val="baseline"/>
        <name val="Aptos"/>
        <family val="2"/>
        <scheme val="none"/>
      </font>
      <numFmt numFmtId="164" formatCode="&quot;$&quot;#,##0.00"/>
      <protection locked="1" hidden="0"/>
    </dxf>
    <dxf>
      <font>
        <strike val="0"/>
        <outline val="0"/>
        <shadow val="0"/>
        <u val="none"/>
        <vertAlign val="baseline"/>
        <name val="Aptos"/>
        <family val="2"/>
        <scheme val="none"/>
      </font>
      <numFmt numFmtId="164" formatCode="&quot;$&quot;#,##0.00"/>
      <protection locked="1" hidden="0"/>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 formatCode="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outline="0">
        <left style="medium">
          <color indexed="64"/>
        </left>
        <right style="medium">
          <color indexed="64"/>
        </right>
        <top style="medium">
          <color auto="1"/>
        </top>
        <bottom style="medium">
          <color indexed="64"/>
        </bottom>
      </border>
    </dxf>
    <dxf>
      <font>
        <strike val="0"/>
        <outline val="0"/>
        <shadow val="0"/>
        <u val="none"/>
        <vertAlign val="baseline"/>
        <name val="Aptos"/>
        <family val="2"/>
        <scheme val="none"/>
      </font>
      <numFmt numFmtId="164" formatCode="&quot;$&quot;#,##0.00"/>
      <protection locked="1" hidden="0"/>
    </dxf>
    <dxf>
      <font>
        <b/>
        <i val="0"/>
        <strike val="0"/>
        <condense val="0"/>
        <extend val="0"/>
        <outline val="0"/>
        <shadow val="0"/>
        <u val="none"/>
        <vertAlign val="baseline"/>
        <sz val="11"/>
        <color theme="1"/>
        <name val="Aptos"/>
        <family val="2"/>
        <scheme val="none"/>
      </font>
      <numFmt numFmtId="164" formatCode="&quot;$&quot;#,##0.00"/>
      <fill>
        <patternFill patternType="solid">
          <fgColor indexed="64"/>
          <bgColor theme="3" tint="0.59999389629810485"/>
        </patternFill>
      </fill>
      <alignment horizontal="center" vertical="center" textRotation="0" wrapText="1" indent="0" justifyLastLine="0" shrinkToFit="0" readingOrder="0"/>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theme="1"/>
        <name val="Aptos"/>
        <family val="2"/>
        <scheme val="none"/>
      </font>
      <numFmt numFmtId="13" formatCode="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numFmt numFmtId="165" formatCode="&quot;$&quot;#,##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outline="0">
        <left style="medium">
          <color indexed="64"/>
        </left>
        <right style="medium">
          <color indexed="64"/>
        </right>
        <top style="medium">
          <color auto="1"/>
        </top>
        <bottom style="medium">
          <color indexed="64"/>
        </bottom>
      </border>
    </dxf>
    <dxf>
      <font>
        <strike val="0"/>
        <outline val="0"/>
        <shadow val="0"/>
        <u val="none"/>
        <vertAlign val="baseline"/>
        <name val="Aptos"/>
        <family val="2"/>
        <scheme val="none"/>
      </font>
      <protection locked="1" hidden="0"/>
    </dxf>
    <dxf>
      <font>
        <b/>
        <i val="0"/>
        <strike val="0"/>
        <condense val="0"/>
        <extend val="0"/>
        <outline val="0"/>
        <shadow val="0"/>
        <u val="none"/>
        <vertAlign val="baseline"/>
        <sz val="11"/>
        <color theme="1"/>
        <name val="Aptos"/>
        <family val="2"/>
        <scheme val="none"/>
      </font>
      <fill>
        <patternFill patternType="solid">
          <fgColor indexed="64"/>
          <bgColor theme="3" tint="0.59999389629810485"/>
        </patternFill>
      </fill>
      <alignment horizontal="center" vertical="center" textRotation="0" wrapText="1" indent="0" justifyLastLine="0" shrinkToFit="0" readingOrder="0"/>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protection locked="1" hidden="0"/>
    </dxf>
    <dxf>
      <protection locked="1" hidden="0"/>
    </dxf>
    <dxf>
      <protection locked="1" hidden="0"/>
    </dxf>
    <dxf>
      <protection locked="1" hidden="0"/>
    </dxf>
    <dxf>
      <border diagonalUp="0" diagonalDown="0">
        <left style="medium">
          <color indexed="64"/>
        </left>
        <right style="medium">
          <color indexed="64"/>
        </right>
        <vertical/>
      </border>
      <protection locked="1" hidden="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border outline="0">
        <bottom style="medium">
          <color indexed="64"/>
        </bottom>
      </border>
    </dxf>
    <dxf>
      <border outline="0">
        <left style="thin">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1"/>
        <color theme="1"/>
        <name val="Arial"/>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numFmt numFmtId="164" formatCode="&quot;$&quot;#,##0.00"/>
      <protection locked="1" hidden="0"/>
    </dxf>
    <dxf>
      <protection locked="1" hidden="0"/>
    </dxf>
    <dxf>
      <protection locked="1" hidden="0"/>
    </dxf>
    <dxf>
      <font>
        <b val="0"/>
        <i val="0"/>
        <strike val="0"/>
        <condense val="0"/>
        <extend val="0"/>
        <outline val="0"/>
        <shadow val="0"/>
        <u val="none"/>
        <vertAlign val="baseline"/>
        <sz val="10"/>
        <color auto="1"/>
        <name val="Arial"/>
        <family val="2"/>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protection locked="1" hidden="0"/>
    </dxf>
    <dxf>
      <border outline="0">
        <left style="medium">
          <color indexed="64"/>
        </left>
        <right style="medium">
          <color indexed="64"/>
        </right>
        <top style="medium">
          <color indexed="64"/>
        </top>
      </border>
    </dxf>
    <dxf>
      <protection locked="1" hidden="0"/>
    </dxf>
    <dxf>
      <font>
        <b/>
        <i val="0"/>
        <strike val="0"/>
        <condense val="0"/>
        <extend val="0"/>
        <outline val="0"/>
        <shadow val="0"/>
        <u val="none"/>
        <vertAlign val="baseline"/>
        <sz val="11"/>
        <color auto="1"/>
        <name val="Arial"/>
        <family val="2"/>
        <scheme val="none"/>
      </font>
      <numFmt numFmtId="164" formatCode="&quot;$&quot;#,##0.00"/>
      <fill>
        <patternFill patternType="solid">
          <fgColor indexed="64"/>
          <bgColor theme="3" tint="0.59999389629810485"/>
        </patternFill>
      </fill>
      <alignment horizontal="center" vertical="center" textRotation="0" wrapText="1" indent="0" justifyLastLine="0" shrinkToFit="0" readingOrder="0"/>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114300</xdr:rowOff>
    </xdr:from>
    <xdr:to>
      <xdr:col>6</xdr:col>
      <xdr:colOff>2200215</xdr:colOff>
      <xdr:row>0</xdr:row>
      <xdr:rowOff>410096</xdr:rowOff>
    </xdr:to>
    <xdr:pic>
      <xdr:nvPicPr>
        <xdr:cNvPr id="2" name="Picture 2">
          <a:extLst>
            <a:ext uri="{FF2B5EF4-FFF2-40B4-BE49-F238E27FC236}">
              <a16:creationId xmlns:a16="http://schemas.microsoft.com/office/drawing/2014/main" id="{4681780A-3D52-4B33-890E-E503F1B0605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0588625" y="114300"/>
          <a:ext cx="2136715" cy="2957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387588</xdr:colOff>
      <xdr:row>0</xdr:row>
      <xdr:rowOff>16711</xdr:rowOff>
    </xdr:from>
    <xdr:to>
      <xdr:col>12</xdr:col>
      <xdr:colOff>1177489</xdr:colOff>
      <xdr:row>1</xdr:row>
      <xdr:rowOff>153222</xdr:rowOff>
    </xdr:to>
    <xdr:pic>
      <xdr:nvPicPr>
        <xdr:cNvPr id="4" name="Picture 1">
          <a:extLst>
            <a:ext uri="{FF2B5EF4-FFF2-40B4-BE49-F238E27FC236}">
              <a16:creationId xmlns:a16="http://schemas.microsoft.com/office/drawing/2014/main" id="{A941C79D-A0EA-4A99-BFAD-8CC24523F3DD}"/>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8602062" y="16711"/>
          <a:ext cx="1996401" cy="2978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331719</xdr:colOff>
      <xdr:row>0</xdr:row>
      <xdr:rowOff>18240</xdr:rowOff>
    </xdr:from>
    <xdr:to>
      <xdr:col>12</xdr:col>
      <xdr:colOff>1187612</xdr:colOff>
      <xdr:row>1</xdr:row>
      <xdr:rowOff>156169</xdr:rowOff>
    </xdr:to>
    <xdr:pic>
      <xdr:nvPicPr>
        <xdr:cNvPr id="4" name="Picture 1">
          <a:extLst>
            <a:ext uri="{FF2B5EF4-FFF2-40B4-BE49-F238E27FC236}">
              <a16:creationId xmlns:a16="http://schemas.microsoft.com/office/drawing/2014/main" id="{DF828E15-454C-4B25-8939-B008300AAE1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6079719" y="18240"/>
          <a:ext cx="2073399" cy="27551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264364</xdr:colOff>
      <xdr:row>0</xdr:row>
      <xdr:rowOff>74706</xdr:rowOff>
    </xdr:from>
    <xdr:to>
      <xdr:col>4</xdr:col>
      <xdr:colOff>2512968</xdr:colOff>
      <xdr:row>0</xdr:row>
      <xdr:rowOff>439235</xdr:rowOff>
    </xdr:to>
    <xdr:pic>
      <xdr:nvPicPr>
        <xdr:cNvPr id="7" name="Picture 1">
          <a:extLst>
            <a:ext uri="{FF2B5EF4-FFF2-40B4-BE49-F238E27FC236}">
              <a16:creationId xmlns:a16="http://schemas.microsoft.com/office/drawing/2014/main" id="{03F2E992-7F9D-409B-B335-6E93B84AF6F5}"/>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8780835" y="74706"/>
          <a:ext cx="2305754" cy="3530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726588</xdr:colOff>
      <xdr:row>0</xdr:row>
      <xdr:rowOff>49414</xdr:rowOff>
    </xdr:from>
    <xdr:to>
      <xdr:col>3</xdr:col>
      <xdr:colOff>2363</xdr:colOff>
      <xdr:row>1</xdr:row>
      <xdr:rowOff>169744</xdr:rowOff>
    </xdr:to>
    <xdr:pic>
      <xdr:nvPicPr>
        <xdr:cNvPr id="2" name="Picture 1">
          <a:extLst>
            <a:ext uri="{FF2B5EF4-FFF2-40B4-BE49-F238E27FC236}">
              <a16:creationId xmlns:a16="http://schemas.microsoft.com/office/drawing/2014/main" id="{AADE3754-DFC5-4F7F-9636-9FFEDF622C6A}"/>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5857281" y="49414"/>
          <a:ext cx="1736027" cy="246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1361472</xdr:colOff>
      <xdr:row>0</xdr:row>
      <xdr:rowOff>182490</xdr:rowOff>
    </xdr:from>
    <xdr:to>
      <xdr:col>6</xdr:col>
      <xdr:colOff>1905</xdr:colOff>
      <xdr:row>0</xdr:row>
      <xdr:rowOff>478155</xdr:rowOff>
    </xdr:to>
    <xdr:pic>
      <xdr:nvPicPr>
        <xdr:cNvPr id="9" name="Picture 2">
          <a:extLst>
            <a:ext uri="{FF2B5EF4-FFF2-40B4-BE49-F238E27FC236}">
              <a16:creationId xmlns:a16="http://schemas.microsoft.com/office/drawing/2014/main" id="{C307C11D-E592-4BF6-B7A7-7589478898C2}"/>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9019572" y="182490"/>
          <a:ext cx="2082768" cy="303285"/>
        </a:xfrm>
        <a:prstGeom prst="rect">
          <a:avLst/>
        </a:prstGeom>
      </xdr:spPr>
    </xdr:pic>
    <xdr:clientData/>
  </xdr:twoCellAnchor>
  <xdr:twoCellAnchor>
    <xdr:from>
      <xdr:col>0</xdr:col>
      <xdr:colOff>935631</xdr:colOff>
      <xdr:row>0</xdr:row>
      <xdr:rowOff>158760</xdr:rowOff>
    </xdr:from>
    <xdr:to>
      <xdr:col>0</xdr:col>
      <xdr:colOff>1392831</xdr:colOff>
      <xdr:row>0</xdr:row>
      <xdr:rowOff>600079</xdr:rowOff>
    </xdr:to>
    <xdr:sp macro="" textlink="">
      <xdr:nvSpPr>
        <xdr:cNvPr id="3" name="Google Shape;54;p1">
          <a:extLst>
            <a:ext uri="{FF2B5EF4-FFF2-40B4-BE49-F238E27FC236}">
              <a16:creationId xmlns:a16="http://schemas.microsoft.com/office/drawing/2014/main" id="{C43939C6-79FF-4885-B69A-D509BB1B9052}"/>
            </a:ext>
          </a:extLst>
        </xdr:cNvPr>
        <xdr:cNvSpPr/>
      </xdr:nvSpPr>
      <xdr:spPr>
        <a:xfrm>
          <a:off x="935631" y="158760"/>
          <a:ext cx="457200" cy="441319"/>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0</xdr:col>
      <xdr:colOff>263525</xdr:colOff>
      <xdr:row>0</xdr:row>
      <xdr:rowOff>139700</xdr:rowOff>
    </xdr:from>
    <xdr:to>
      <xdr:col>0</xdr:col>
      <xdr:colOff>798827</xdr:colOff>
      <xdr:row>0</xdr:row>
      <xdr:rowOff>590563</xdr:rowOff>
    </xdr:to>
    <xdr:pic>
      <xdr:nvPicPr>
        <xdr:cNvPr id="4" name="x_Picture 47205184">
          <a:extLst>
            <a:ext uri="{FF2B5EF4-FFF2-40B4-BE49-F238E27FC236}">
              <a16:creationId xmlns:a16="http://schemas.microsoft.com/office/drawing/2014/main" id="{17E860D6-9046-4C9C-8A8B-6C9E11E1AB0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3525" y="139700"/>
          <a:ext cx="535302" cy="450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374650</xdr:colOff>
      <xdr:row>12</xdr:row>
      <xdr:rowOff>0</xdr:rowOff>
    </xdr:from>
    <xdr:ext cx="184731" cy="264560"/>
    <xdr:sp macro="" textlink="">
      <xdr:nvSpPr>
        <xdr:cNvPr id="5" name="TextBox 4">
          <a:extLst>
            <a:ext uri="{FF2B5EF4-FFF2-40B4-BE49-F238E27FC236}">
              <a16:creationId xmlns:a16="http://schemas.microsoft.com/office/drawing/2014/main" id="{8575B39F-B3C3-038D-AD44-E001F74ACB05}"/>
            </a:ext>
          </a:extLst>
        </xdr:cNvPr>
        <xdr:cNvSpPr txBox="1"/>
      </xdr:nvSpPr>
      <xdr:spPr>
        <a:xfrm>
          <a:off x="3206750" y="931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17</xdr:col>
      <xdr:colOff>510762</xdr:colOff>
      <xdr:row>1</xdr:row>
      <xdr:rowOff>103015</xdr:rowOff>
    </xdr:from>
    <xdr:to>
      <xdr:col>18</xdr:col>
      <xdr:colOff>1162105</xdr:colOff>
      <xdr:row>2</xdr:row>
      <xdr:rowOff>96118</xdr:rowOff>
    </xdr:to>
    <xdr:pic>
      <xdr:nvPicPr>
        <xdr:cNvPr id="3" name="Picture 2">
          <a:extLst>
            <a:ext uri="{FF2B5EF4-FFF2-40B4-BE49-F238E27FC236}">
              <a16:creationId xmlns:a16="http://schemas.microsoft.com/office/drawing/2014/main" id="{F36D1B52-0D0C-42BF-86E1-5F8D91010F8B}"/>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3881523" y="227254"/>
          <a:ext cx="1877390" cy="301713"/>
        </a:xfrm>
        <a:prstGeom prst="rect">
          <a:avLst/>
        </a:prstGeom>
      </xdr:spPr>
    </xdr:pic>
    <xdr:clientData/>
  </xdr:twoCellAnchor>
  <xdr:oneCellAnchor>
    <xdr:from>
      <xdr:col>1</xdr:col>
      <xdr:colOff>374650</xdr:colOff>
      <xdr:row>16</xdr:row>
      <xdr:rowOff>0</xdr:rowOff>
    </xdr:from>
    <xdr:ext cx="184731" cy="264560"/>
    <xdr:sp macro="" textlink="">
      <xdr:nvSpPr>
        <xdr:cNvPr id="2" name="TextBox 1">
          <a:extLst>
            <a:ext uri="{FF2B5EF4-FFF2-40B4-BE49-F238E27FC236}">
              <a16:creationId xmlns:a16="http://schemas.microsoft.com/office/drawing/2014/main" id="{619004E6-5835-466E-B8BB-84144C944C69}"/>
            </a:ext>
          </a:extLst>
        </xdr:cNvPr>
        <xdr:cNvSpPr txBox="1"/>
      </xdr:nvSpPr>
      <xdr:spPr>
        <a:xfrm>
          <a:off x="4633383"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374650</xdr:colOff>
      <xdr:row>16</xdr:row>
      <xdr:rowOff>0</xdr:rowOff>
    </xdr:from>
    <xdr:ext cx="184731" cy="264560"/>
    <xdr:sp macro="" textlink="">
      <xdr:nvSpPr>
        <xdr:cNvPr id="4" name="TextBox 3">
          <a:extLst>
            <a:ext uri="{FF2B5EF4-FFF2-40B4-BE49-F238E27FC236}">
              <a16:creationId xmlns:a16="http://schemas.microsoft.com/office/drawing/2014/main" id="{23BF7F1B-049B-4F37-98A8-89AA3EB56571}"/>
            </a:ext>
          </a:extLst>
        </xdr:cNvPr>
        <xdr:cNvSpPr txBox="1"/>
      </xdr:nvSpPr>
      <xdr:spPr>
        <a:xfrm>
          <a:off x="4633383"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374650</xdr:colOff>
      <xdr:row>35</xdr:row>
      <xdr:rowOff>0</xdr:rowOff>
    </xdr:from>
    <xdr:ext cx="184731" cy="264560"/>
    <xdr:sp macro="" textlink="">
      <xdr:nvSpPr>
        <xdr:cNvPr id="6" name="TextBox 5">
          <a:extLst>
            <a:ext uri="{FF2B5EF4-FFF2-40B4-BE49-F238E27FC236}">
              <a16:creationId xmlns:a16="http://schemas.microsoft.com/office/drawing/2014/main" id="{4312D76F-A467-4B3D-BCBC-75443B0715CD}"/>
            </a:ext>
          </a:extLst>
        </xdr:cNvPr>
        <xdr:cNvSpPr txBox="1"/>
      </xdr:nvSpPr>
      <xdr:spPr>
        <a:xfrm>
          <a:off x="4633383" y="108881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374650</xdr:colOff>
      <xdr:row>19</xdr:row>
      <xdr:rowOff>0</xdr:rowOff>
    </xdr:from>
    <xdr:ext cx="184731" cy="264560"/>
    <xdr:sp macro="" textlink="">
      <xdr:nvSpPr>
        <xdr:cNvPr id="7" name="TextBox 6">
          <a:extLst>
            <a:ext uri="{FF2B5EF4-FFF2-40B4-BE49-F238E27FC236}">
              <a16:creationId xmlns:a16="http://schemas.microsoft.com/office/drawing/2014/main" id="{235CA960-810E-4852-9E9C-72DA59340E38}"/>
            </a:ext>
          </a:extLst>
        </xdr:cNvPr>
        <xdr:cNvSpPr txBox="1"/>
      </xdr:nvSpPr>
      <xdr:spPr>
        <a:xfrm>
          <a:off x="4633383"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374650</xdr:colOff>
      <xdr:row>19</xdr:row>
      <xdr:rowOff>0</xdr:rowOff>
    </xdr:from>
    <xdr:ext cx="184731" cy="264560"/>
    <xdr:sp macro="" textlink="">
      <xdr:nvSpPr>
        <xdr:cNvPr id="8" name="TextBox 7">
          <a:extLst>
            <a:ext uri="{FF2B5EF4-FFF2-40B4-BE49-F238E27FC236}">
              <a16:creationId xmlns:a16="http://schemas.microsoft.com/office/drawing/2014/main" id="{7E66E8E6-DC3B-48CF-9DD1-8E6654A70D5E}"/>
            </a:ext>
          </a:extLst>
        </xdr:cNvPr>
        <xdr:cNvSpPr txBox="1"/>
      </xdr:nvSpPr>
      <xdr:spPr>
        <a:xfrm>
          <a:off x="4633383" y="108881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374650</xdr:colOff>
      <xdr:row>19</xdr:row>
      <xdr:rowOff>0</xdr:rowOff>
    </xdr:from>
    <xdr:ext cx="184731" cy="264560"/>
    <xdr:sp macro="" textlink="">
      <xdr:nvSpPr>
        <xdr:cNvPr id="10" name="TextBox 9">
          <a:extLst>
            <a:ext uri="{FF2B5EF4-FFF2-40B4-BE49-F238E27FC236}">
              <a16:creationId xmlns:a16="http://schemas.microsoft.com/office/drawing/2014/main" id="{AEC8C8DE-A467-4038-BF3A-A7840F26D6F4}"/>
            </a:ext>
          </a:extLst>
        </xdr:cNvPr>
        <xdr:cNvSpPr txBox="1"/>
      </xdr:nvSpPr>
      <xdr:spPr>
        <a:xfrm>
          <a:off x="4633383" y="108881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374650</xdr:colOff>
      <xdr:row>23</xdr:row>
      <xdr:rowOff>0</xdr:rowOff>
    </xdr:from>
    <xdr:ext cx="184731" cy="264560"/>
    <xdr:sp macro="" textlink="">
      <xdr:nvSpPr>
        <xdr:cNvPr id="11" name="TextBox 10">
          <a:extLst>
            <a:ext uri="{FF2B5EF4-FFF2-40B4-BE49-F238E27FC236}">
              <a16:creationId xmlns:a16="http://schemas.microsoft.com/office/drawing/2014/main" id="{9F46BCC5-B7B8-4386-9C13-53AC3693A3AE}"/>
            </a:ext>
          </a:extLst>
        </xdr:cNvPr>
        <xdr:cNvSpPr txBox="1"/>
      </xdr:nvSpPr>
      <xdr:spPr>
        <a:xfrm>
          <a:off x="4633383" y="115654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21</xdr:col>
      <xdr:colOff>289361</xdr:colOff>
      <xdr:row>0</xdr:row>
      <xdr:rowOff>80926</xdr:rowOff>
    </xdr:from>
    <xdr:to>
      <xdr:col>23</xdr:col>
      <xdr:colOff>41051</xdr:colOff>
      <xdr:row>1</xdr:row>
      <xdr:rowOff>151794</xdr:rowOff>
    </xdr:to>
    <xdr:pic>
      <xdr:nvPicPr>
        <xdr:cNvPr id="4" name="Picture 1">
          <a:extLst>
            <a:ext uri="{FF2B5EF4-FFF2-40B4-BE49-F238E27FC236}">
              <a16:creationId xmlns:a16="http://schemas.microsoft.com/office/drawing/2014/main" id="{C72A49BD-D15C-4AB3-9F84-AF52D19129D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30869624" y="80926"/>
          <a:ext cx="2177390" cy="2943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243533</xdr:colOff>
      <xdr:row>0</xdr:row>
      <xdr:rowOff>69696</xdr:rowOff>
    </xdr:from>
    <xdr:to>
      <xdr:col>15</xdr:col>
      <xdr:colOff>34681</xdr:colOff>
      <xdr:row>1</xdr:row>
      <xdr:rowOff>114150</xdr:rowOff>
    </xdr:to>
    <xdr:pic>
      <xdr:nvPicPr>
        <xdr:cNvPr id="2" name="Picture 2">
          <a:extLst>
            <a:ext uri="{FF2B5EF4-FFF2-40B4-BE49-F238E27FC236}">
              <a16:creationId xmlns:a16="http://schemas.microsoft.com/office/drawing/2014/main" id="{CBAA300B-0C4D-40AD-8E2B-36FB767961C5}"/>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0924826" y="69696"/>
          <a:ext cx="2211768" cy="2717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374134</xdr:colOff>
      <xdr:row>0</xdr:row>
      <xdr:rowOff>16572</xdr:rowOff>
    </xdr:from>
    <xdr:to>
      <xdr:col>15</xdr:col>
      <xdr:colOff>440</xdr:colOff>
      <xdr:row>1</xdr:row>
      <xdr:rowOff>148710</xdr:rowOff>
    </xdr:to>
    <xdr:pic>
      <xdr:nvPicPr>
        <xdr:cNvPr id="4" name="Picture 2">
          <a:extLst>
            <a:ext uri="{FF2B5EF4-FFF2-40B4-BE49-F238E27FC236}">
              <a16:creationId xmlns:a16="http://schemas.microsoft.com/office/drawing/2014/main" id="{F476303A-BF53-420F-964B-0EEC4F14F9D0}"/>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0987211" y="16572"/>
          <a:ext cx="2046730" cy="2819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336713</xdr:colOff>
      <xdr:row>0</xdr:row>
      <xdr:rowOff>84293</xdr:rowOff>
    </xdr:from>
    <xdr:to>
      <xdr:col>13</xdr:col>
      <xdr:colOff>2661</xdr:colOff>
      <xdr:row>1</xdr:row>
      <xdr:rowOff>206734</xdr:rowOff>
    </xdr:to>
    <xdr:pic>
      <xdr:nvPicPr>
        <xdr:cNvPr id="4" name="Picture 2">
          <a:extLst>
            <a:ext uri="{FF2B5EF4-FFF2-40B4-BE49-F238E27FC236}">
              <a16:creationId xmlns:a16="http://schemas.microsoft.com/office/drawing/2014/main" id="{A915D897-43AB-B94D-9AC5-DA7990F2C0AC}"/>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8875185" y="84293"/>
          <a:ext cx="2091648" cy="2761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303107</xdr:colOff>
      <xdr:row>0</xdr:row>
      <xdr:rowOff>10584</xdr:rowOff>
    </xdr:from>
    <xdr:to>
      <xdr:col>14</xdr:col>
      <xdr:colOff>19897</xdr:colOff>
      <xdr:row>1</xdr:row>
      <xdr:rowOff>170128</xdr:rowOff>
    </xdr:to>
    <xdr:pic>
      <xdr:nvPicPr>
        <xdr:cNvPr id="5" name="Picture 1">
          <a:extLst>
            <a:ext uri="{FF2B5EF4-FFF2-40B4-BE49-F238E27FC236}">
              <a16:creationId xmlns:a16="http://schemas.microsoft.com/office/drawing/2014/main" id="{454AA2A9-08B3-4B89-AB0F-967A44391E6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9649440" y="10584"/>
          <a:ext cx="2131060" cy="3348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376285</xdr:colOff>
      <xdr:row>0</xdr:row>
      <xdr:rowOff>0</xdr:rowOff>
    </xdr:from>
    <xdr:to>
      <xdr:col>12</xdr:col>
      <xdr:colOff>1177644</xdr:colOff>
      <xdr:row>1</xdr:row>
      <xdr:rowOff>148942</xdr:rowOff>
    </xdr:to>
    <xdr:pic>
      <xdr:nvPicPr>
        <xdr:cNvPr id="4" name="Picture 2">
          <a:extLst>
            <a:ext uri="{FF2B5EF4-FFF2-40B4-BE49-F238E27FC236}">
              <a16:creationId xmlns:a16="http://schemas.microsoft.com/office/drawing/2014/main" id="{4EA5E0B7-9364-4676-9017-205B7FEF4C9B}"/>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8555428" y="0"/>
          <a:ext cx="2010399" cy="3038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DA4C09-0382-4840-B09D-21445435F1CA}" name="Table1" displayName="Table1" ref="A7:S36" totalsRowShown="0" headerRowDxfId="225" dataDxfId="224" tableBorderDxfId="223">
  <autoFilter ref="A7:S36" xr:uid="{83DA4C09-0382-4840-B09D-21445435F1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83A54AEE-CE02-4649-9071-F433DE042CFA}" name="Position Title" dataDxfId="222"/>
    <tableColumn id="3" xr3:uid="{D7EA8AC2-CCB2-4B97-AB91-5C386F89D53A}" name="Unit" dataDxfId="221"/>
    <tableColumn id="4" xr3:uid="{EAD557C4-8855-4C6B-BD8D-0D5A2DE175EB}" name="Level of Effort" dataDxfId="220"/>
    <tableColumn id="5" xr3:uid="{F1A75200-EE8D-415C-876C-D3DB54E2448B}" name="Unit Cost" dataDxfId="219"/>
    <tableColumn id="6" xr3:uid="{FC29B79B-8837-4824-9016-E78E8E76A142}" name="Subtotal Salary" dataDxfId="218">
      <calculatedColumnFormula>Table1[[#This Row],[Level of Effort]]*Table1[[#This Row],[Unit Cost]]</calculatedColumnFormula>
    </tableColumn>
    <tableColumn id="7" xr3:uid="{B9F839AA-5AB7-4B7C-8AB3-2A073E6E94B2}" name="Fringe Benefits" dataDxfId="217">
      <calculatedColumnFormula>E8*G8</calculatedColumnFormula>
    </tableColumn>
    <tableColumn id="8" xr3:uid="{32106056-593E-4E2B-A71B-CE85CEE7F805}" name="Fringe Rate" dataDxfId="216"/>
    <tableColumn id="9" xr3:uid="{C5B6A9D3-D261-4268-AE5E-07B75923C057}" name="Total Compensation" dataDxfId="215">
      <calculatedColumnFormula>SUM(E8:F8)</calculatedColumnFormula>
    </tableColumn>
    <tableColumn id="17" xr3:uid="{F01572C9-8625-48FC-8BBB-24635B8475E6}" name="Estimated Drawdown Year" dataDxfId="214"/>
    <tableColumn id="18" xr3:uid="{F07D50BE-5DD1-4C1A-9A34-1351071FB1EA}" name="Line item is included in indirect cost base? (Yes/No)" dataDxfId="213"/>
    <tableColumn id="16" xr3:uid="{82CC796F-BC81-4897-974C-A857A9291CAD}" name="% Allocable for the Administration of the Grant (If applicable)" dataDxfId="212" dataCellStyle="Percent"/>
    <tableColumn id="15" xr3:uid="{D571F614-A9AC-499C-AD59-C61063BAA4EC}" name="Total Salary for the Administration of the Grant" dataDxfId="211"/>
    <tableColumn id="14" xr3:uid="{44AD96A8-75EC-428C-81C2-5DC72017CD6F}" name="Total Fringe for the Administration of the Grant" dataDxfId="210"/>
    <tableColumn id="10" xr3:uid="{57F83B8F-D3C0-4313-99AE-1BC322FF06FB}" name="Justification of Need" dataDxfId="209"/>
    <tableColumn id="2" xr3:uid="{22C86003-57AD-464F-B090-FCF039C14BCE}" name="Is Cost Share/  Matching Provided?" dataDxfId="208"/>
    <tableColumn id="11" xr3:uid="{4226E33B-8E88-493D-A9F7-B5C1DA425545}" name="Total Match Value ($)" dataDxfId="207"/>
    <tableColumn id="19" xr3:uid="{5FA7B130-715C-414A-BE21-53B249216655}" name="Type (Cash or In Kind) " dataDxfId="206"/>
    <tableColumn id="20" xr3:uid="{EB9E6000-D35D-4E26-A216-0A15F0030431}" name="Source" dataDxfId="205"/>
    <tableColumn id="21" xr3:uid="{CD7762E4-9CD2-4E94-9E2E-40FF5C353BC9}" name="Cost Share Item/Description" dataDxfId="204"/>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3FF356-0EC7-4CC9-9C54-05B9D607865B}" name="Table2" displayName="Table2" ref="A6:W27" totalsRowShown="0" headerRowDxfId="196" dataDxfId="195" headerRowBorderDxfId="193" tableBorderDxfId="194">
  <autoFilter ref="A6:W27" xr:uid="{C63FF356-0EC7-4CC9-9C54-05B9D607865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9" xr3:uid="{7CC8166B-D3C5-4206-9CBC-DF0310A5CCB1}" name="Purpose of Travel/Justification of Need" dataDxfId="192"/>
    <tableColumn id="10" xr3:uid="{3114EBA6-F58F-4A91-AAF0-7A7B9311B0CE}" name="Type" dataDxfId="191"/>
    <tableColumn id="17" xr3:uid="{C4A5EB47-34CC-4244-9A0C-9F5C1987DCCF}" name="No. of Days" dataDxfId="190"/>
    <tableColumn id="18" xr3:uid="{B7351DD9-521E-4521-A02A-50C8727EB3C0}" name="No. of Travelers" dataDxfId="189"/>
    <tableColumn id="1" xr3:uid="{59EA67CB-BFC9-4C0A-926E-F181244C2445}" name="Lodging Per Traveler/  Per Night" dataDxfId="188" dataCellStyle="Currency"/>
    <tableColumn id="2" xr3:uid="{461DAE58-2E7A-4E84-B09D-6DF51ADD864A}" name="Airfare per Traveler" dataDxfId="187" dataCellStyle="Currency"/>
    <tableColumn id="3" xr3:uid="{D9091C4F-F9CC-4AE9-BCD0-0F1968B75640}" name="Vehicle Cost per Traveler" dataDxfId="186" dataCellStyle="Currency"/>
    <tableColumn id="4" xr3:uid="{BC1FB610-6DAA-4669-AE22-D855EF21F9AC}" name="Total Per Diem Cost per Traveler" dataDxfId="185" dataCellStyle="Currency"/>
    <tableColumn id="5" xr3:uid="{534809B3-3D73-4912-9888-ABD9AF525F66}" name="Total Mileage Cost (Roundtrip)" dataDxfId="184" dataCellStyle="Currency"/>
    <tableColumn id="6" xr3:uid="{DC30B868-45DE-4239-8B2C-AC002B7CF1B2}" name="Miscellaneous" dataDxfId="183" dataCellStyle="Currency"/>
    <tableColumn id="7" xr3:uid="{006FB617-455B-4D5F-97CD-C042579E5D46}" name="Cost per Trip" dataDxfId="182">
      <calculatedColumnFormula>(((C7-1)*E7)*D7)+(D7*F7)+(D7*G7)+((D7*H7)*C7)+I7+J7</calculatedColumnFormula>
    </tableColumn>
    <tableColumn id="13" xr3:uid="{C109588E-2ED0-49EE-BE00-5E3C31F6FDA8}" name="# of Identical Trips per Year" dataDxfId="181"/>
    <tableColumn id="16" xr3:uid="{6F75276F-5E19-4CE6-8EE7-BB2AEA6ACA82}" name="Total Cost per Year" dataDxfId="180"/>
    <tableColumn id="14" xr3:uid="{22200C70-8887-4F5F-B187-4DB4EDCF2CB5}" name="Estimated Drawdown Year" dataDxfId="179"/>
    <tableColumn id="15" xr3:uid="{A71AE473-ECCB-4130-85AB-0C1CFC571E73}" name="Line item is included in indirect cost base? Yes/No" dataDxfId="178"/>
    <tableColumn id="12" xr3:uid="{56CF6D45-5190-4918-8D7D-3B9F64493D0A}" name="% Allocable for the Administration of the Grant (If applicable)" dataDxfId="177" dataCellStyle="Percent"/>
    <tableColumn id="11" xr3:uid="{439C081E-F925-40E0-B309-159C361D3900}" name="Total Travel for the Administration of the Grant" dataDxfId="176"/>
    <tableColumn id="8" xr3:uid="{DBB2119A-0296-4355-9BED-5609BBBC62F4}" name="Basis for Estimating Costs" dataDxfId="175"/>
    <tableColumn id="19" xr3:uid="{37D4DC4E-AE72-4365-83C2-FE510CA0393E}" name="Is Cost Share/  Matching Provided?" dataDxfId="174"/>
    <tableColumn id="20" xr3:uid="{7D3DBC31-DE79-4245-B89F-1C5DFD62797B}" name="Total Match Value ($)" dataDxfId="173"/>
    <tableColumn id="23" xr3:uid="{0CF7AF6A-14F4-41E4-8D06-F54BF7810B88}" name="Type (Cash or In Kind) " dataDxfId="172"/>
    <tableColumn id="24" xr3:uid="{08978FC6-C7F2-4121-BCAB-4DB97C83C54A}" name="Source" dataDxfId="171"/>
    <tableColumn id="25" xr3:uid="{3364262B-0D78-429C-B4CD-E3BD9484C88A}" name="Cost Share Item/Description" dataDxfId="170"/>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49FEDD-C717-4CBA-BE8C-DD923E9DFAF5}" name="Table3" displayName="Table3" ref="A6:O22" totalsRowShown="0" headerRowDxfId="162" dataDxfId="161" tableBorderDxfId="160">
  <autoFilter ref="A6:O22" xr:uid="{CC49FEDD-C717-4CBA-BE8C-DD923E9DFA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D0522551-B57E-4338-A34E-8D804E269B8F}" name="Equipment Item" dataDxfId="159"/>
    <tableColumn id="2" xr3:uid="{4ECBC60C-0138-4752-903A-98AEA7DF8F3F}" name="Qty" dataDxfId="158"/>
    <tableColumn id="3" xr3:uid="{86CEEB93-3AD9-498A-8631-E232E38A9EF9}" name="Unit Cost _x000a_(More than $10,000/unit)      " dataDxfId="157"/>
    <tableColumn id="4" xr3:uid="{5809ECD0-CD2B-47D3-9911-173207955BD8}" name="Total Cost             " dataDxfId="156">
      <calculatedColumnFormula>B7*C7</calculatedColumnFormula>
    </tableColumn>
    <tableColumn id="11" xr3:uid="{8CEA49BF-63C4-4DE4-B6E7-AC4383E30627}" name="Estimated Drawdown Year" dataDxfId="155"/>
    <tableColumn id="12" xr3:uid="{EA163DCB-0C71-40A8-AFF2-DB7959FDE92B}" name="Line item is included in the indirect cost base? (Yes/No)" dataDxfId="154"/>
    <tableColumn id="10" xr3:uid="{C3EC6322-BEC6-4BAF-9CE5-71C3DDF7EC6F}" name="% Allocable for the Administration of the Grant (If applicable)" dataDxfId="153"/>
    <tableColumn id="9" xr3:uid="{A120A7D8-25F2-40D3-A6BA-43558834D479}" name="Total Equipment for the Administration of the Grant" dataDxfId="152"/>
    <tableColumn id="5" xr3:uid="{B95E9D6D-55CC-4817-9FBD-D2FF85428957}" name="Basis of Estimating Cost" dataDxfId="151"/>
    <tableColumn id="6" xr3:uid="{CFE8483E-F954-46C8-AE01-89F8CC6E916F}" name="Justification of Need" dataDxfId="150"/>
    <tableColumn id="7" xr3:uid="{1F42A073-01EC-4FF9-BBE6-9921C3281F37}" name="Is Cost Share/  Matching Provided?" dataDxfId="149"/>
    <tableColumn id="8" xr3:uid="{F17F5681-5135-4B6C-908C-6C0D037D5B1C}" name="Total Match Value ($)" dataDxfId="148"/>
    <tableColumn id="15" xr3:uid="{7A09A8BB-6129-4CCA-9E5D-128903C8589E}" name="Type (Cash or In Kind) " dataDxfId="147"/>
    <tableColumn id="16" xr3:uid="{4FEC52C7-35E8-4D9A-810E-D76C6A41617F}" name="Source" dataDxfId="146"/>
    <tableColumn id="17" xr3:uid="{22BDF202-516F-47B5-BED7-C3C1F59BB880}" name="Cost Share Item/Description" dataDxfId="145"/>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5987D4E-8B1D-4601-9CF0-8DEB8E512C46}" name="Table4" displayName="Table4" ref="A6:O38" totalsRowShown="0" headerRowDxfId="135" dataDxfId="134" tableBorderDxfId="133">
  <autoFilter ref="A6:O38" xr:uid="{F5987D4E-8B1D-4601-9CF0-8DEB8E512C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72993650-75A2-432F-A73D-EF00C97F5443}" name="Supply Item" dataDxfId="132"/>
    <tableColumn id="2" xr3:uid="{F5B46811-58DD-4A1E-95C7-77B59C05CD32}" name="Qty" dataDxfId="131"/>
    <tableColumn id="3" xr3:uid="{82EAAED5-F9CF-4414-BE62-51EAC1314FEF}" name="Unit Cost_x000a_($10,000 or less)         " dataDxfId="130"/>
    <tableColumn id="4" xr3:uid="{30D9BF9E-6249-4BEC-8737-297B08A5300C}" name="Total Cost             " dataDxfId="129">
      <calculatedColumnFormula>B7*C7</calculatedColumnFormula>
    </tableColumn>
    <tableColumn id="11" xr3:uid="{DAAC3D06-2D2B-4CF9-A5C2-ADC5DC6C48C6}" name="Estimated Drawdown Year" dataDxfId="128"/>
    <tableColumn id="12" xr3:uid="{063DA828-CE49-45FF-9F82-D1CC942267B0}" name="Line item is included in the indirect cost base? (Yes/No)" dataDxfId="127"/>
    <tableColumn id="10" xr3:uid="{E4CF3B3A-0B06-4F27-8100-3D2BF9124C9D}" name="% Allocable for the Administration of the Grant (If applicable)" dataDxfId="126"/>
    <tableColumn id="9" xr3:uid="{FEDFC638-43EC-4F18-BCAC-E99658CEF4DC}" name="Total Supplies for the Administration of the Grant" dataDxfId="125"/>
    <tableColumn id="5" xr3:uid="{BF710B4D-A8CE-434B-9A28-095F8CD3A7E6}" name="Basis of Estimating Cost" dataDxfId="124"/>
    <tableColumn id="6" xr3:uid="{9D47A5D3-DA6F-4AD8-9B71-2C5EC4FC6484}" name="Justification of Need" dataDxfId="123"/>
    <tableColumn id="7" xr3:uid="{8C0BDA13-A955-462F-8239-C477A204D333}" name="Is Cost Share/  Matching Provided?" dataDxfId="122"/>
    <tableColumn id="8" xr3:uid="{53355459-1EAE-486F-ACCA-C739855AD848}" name="Total Match Value ($)" dataDxfId="121"/>
    <tableColumn id="15" xr3:uid="{98F42401-E24F-419B-A7D3-9542169D4A5B}" name="Type (Cash or In Kind) " dataDxfId="120"/>
    <tableColumn id="16" xr3:uid="{5CE0AA27-D299-4B20-9957-B974027E6291}" name="Source" dataDxfId="119"/>
    <tableColumn id="17" xr3:uid="{42A85B1C-3736-4F24-80F7-F340229B0BEA}" name="Cost Share Item/Description" dataDxfId="118"/>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21B651A-61C4-4FC8-A579-5FEA1957B4A0}" name="Table10" displayName="Table10" ref="A6:M22" totalsRowShown="0" headerRowDxfId="110" dataDxfId="109" tableBorderDxfId="108">
  <autoFilter ref="A6:M22" xr:uid="{521B651A-61C4-4FC8-A579-5FEA1957B4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4682193A-6F8C-437F-84C6-1B333B6ABF98}" name="Contractor_x000a_Name/_x000a_Organization" dataDxfId="107"/>
    <tableColumn id="4" xr3:uid="{1587D0E2-5E41-40B5-B2B1-9742664D8DE0}" name="Contractor Costs" dataDxfId="106"/>
    <tableColumn id="18" xr3:uid="{79A44BD8-A71D-451E-9EB9-7DD8AFB0671B}" name="Estimated Drawdown Year" dataDxfId="105"/>
    <tableColumn id="19" xr3:uid="{64BFB7B9-5138-406C-9C0B-C9EE198181D3}" name="Line item is included in the indirect cost base? (Yes/No)" dataDxfId="104"/>
    <tableColumn id="5" xr3:uid="{1453EDA5-F4CC-4E5B-8241-6A49DF0689A3}" name="% Allocable for the Administration of the Grant (If applicable)" dataDxfId="103" dataCellStyle="Percent"/>
    <tableColumn id="6" xr3:uid="{66FA3E87-2C51-407A-8312-DA42A893A2CB}" name="Total Contractor Costs for the Administration of the Grant" dataDxfId="102">
      <calculatedColumnFormula>E7*B7</calculatedColumnFormula>
    </tableColumn>
    <tableColumn id="7" xr3:uid="{CE5AF858-4E23-454E-9605-E8B4B1860942}" name="Justification of Need" dataDxfId="101"/>
    <tableColumn id="8" xr3:uid="{35FEBC3E-1449-46FA-848B-B87E41F09FFA}" name="Basis of Estimating Cost" dataDxfId="100"/>
    <tableColumn id="2" xr3:uid="{919D1ABE-4D27-431A-AB7D-9B12F41D5C08}" name="Is Cost Share/  Matching Provided?" dataDxfId="99"/>
    <tableColumn id="3" xr3:uid="{083BA547-A90B-41AA-A472-177164BE2502}" name="Total Match Value ($)" dataDxfId="98"/>
    <tableColumn id="11" xr3:uid="{A0D8FFDD-DC2F-4802-BF49-1B82EEC32989}" name="Type (Cash or In Kind) " dataDxfId="97"/>
    <tableColumn id="12" xr3:uid="{A92C56E5-41FE-4F1F-AADF-FC129E15423A}" name="Source" dataDxfId="96"/>
    <tableColumn id="13" xr3:uid="{43B6D780-0126-44B8-B25E-410BE2CD9545}" name="Cost Share Item/Description" dataDxfId="95"/>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0094197-D969-4488-9F48-E7EED0488956}" name="Table12" displayName="Table12" ref="A6:N22" totalsRowShown="0" headerRowDxfId="87" dataDxfId="86" tableBorderDxfId="85">
  <autoFilter ref="A6:N22" xr:uid="{60094197-D969-4488-9F48-E7EED04889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E3EC8383-85FE-4067-AD0A-E7D2C24D128F}" name="Subrecipient_x000a_Name/_x000a_Organization" dataDxfId="84"/>
    <tableColumn id="2" xr3:uid="{201A950B-F403-4AEC-B0C7-6BB1B17E3023}" name="Project Name" dataDxfId="83"/>
    <tableColumn id="5" xr3:uid="{75B33639-FBBD-470C-9D1E-471C0B1DB693}" name="Subrecipient Costs" dataDxfId="82" dataCellStyle="Currency"/>
    <tableColumn id="19" xr3:uid="{AFD4DBBF-F6AA-4621-A5E8-86FBC2067B8E}" name="Estimated Drawdown Year" dataDxfId="81" dataCellStyle="Currency"/>
    <tableColumn id="20" xr3:uid="{EDEDC430-4E28-416A-AB58-791357A0B633}" name="Line item is included in the indirect cost base? (Yes/No)" dataDxfId="80" dataCellStyle="Currency"/>
    <tableColumn id="6" xr3:uid="{979C58A9-E538-4C2A-A41D-7D4BD44B3725}" name="% Allocable for the Administration of the Grant (If applicable)" dataDxfId="79" dataCellStyle="Percent"/>
    <tableColumn id="7" xr3:uid="{1987DA92-E87A-4D31-B7F1-50D77767D372}" name="Total Subrecipient Costs for the Administration of the Grant" dataDxfId="78">
      <calculatedColumnFormula>C7*F7</calculatedColumnFormula>
    </tableColumn>
    <tableColumn id="8" xr3:uid="{DEE04EA7-4B51-436C-93EC-785A68DEFE3B}" name="Justification of Need" dataDxfId="77"/>
    <tableColumn id="9" xr3:uid="{DE04400D-DDAE-4AB1-A395-F75CBFE6E3B6}" name="Basis of Estimating Cost" dataDxfId="76"/>
    <tableColumn id="3" xr3:uid="{DD8E8757-CE7F-4BE7-9337-009360E4A37C}" name="Is Cost Share/  Matching Provided?" dataDxfId="75"/>
    <tableColumn id="4" xr3:uid="{4780D743-5CA5-4742-B879-5F42D2F5992D}" name="Total Match Value ($)" dataDxfId="74"/>
    <tableColumn id="12" xr3:uid="{E442CCA3-7867-422D-814A-B55D470566F9}" name="Type (Cash or In Kind) " dataDxfId="73"/>
    <tableColumn id="13" xr3:uid="{5328D13A-16BB-4413-9614-5D5D374A0373}" name="Source" dataDxfId="72"/>
    <tableColumn id="14" xr3:uid="{EBBCBFC5-76B1-48E5-BCB5-AB1074A5A73F}" name="Cost Share Item/Description" dataDxfId="71"/>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9E13D71-3391-4ECC-BFE2-E8FED853EEFF}" name="Table13" displayName="Table13" ref="A6:M22" totalsRowShown="0" headerRowDxfId="63" dataDxfId="62" headerRowBorderDxfId="60" tableBorderDxfId="61">
  <autoFilter ref="A6:M22" xr:uid="{49E13D71-3391-4ECC-BFE2-E8FED853EEF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1CE7895-3647-4317-8101-58231B5A7428}" name="General Description" dataDxfId="59"/>
    <tableColumn id="2" xr3:uid="{91613EB3-D002-4DA8-9E25-73B0CFB18D2E}" name="Cost             " dataDxfId="58" dataCellStyle="Currency"/>
    <tableColumn id="9" xr3:uid="{297A358F-22C2-496C-B7FA-E2FAE64C8682}" name="Estimated Drawdown Year" dataDxfId="57" dataCellStyle="Currency"/>
    <tableColumn id="10" xr3:uid="{9EBEA160-268A-4FBE-8517-DABF74DDAAE3}" name="Line item is included in the indirect cost base? (Yes/No)" dataDxfId="56" dataCellStyle="Currency"/>
    <tableColumn id="7" xr3:uid="{C8226E4B-07B1-4B92-B83C-9F3A58ED955C}" name="% Allocable for the Administration of the Grant (If applicable)" dataDxfId="55" dataCellStyle="Percent"/>
    <tableColumn id="8" xr3:uid="{CF882075-0B91-40D6-9271-F5D9AA75AD83}" name="Total Construction for the Administration of the Grant" dataDxfId="54" dataCellStyle="Percent"/>
    <tableColumn id="3" xr3:uid="{86503CCE-B9F9-4E66-B0D8-E9E464138BAE}" name="Basis of Estimating Cost" dataDxfId="53"/>
    <tableColumn id="4" xr3:uid="{50EA235B-AF72-4A6B-B39B-67604F665B1D}" name="Justification of Need" dataDxfId="52"/>
    <tableColumn id="5" xr3:uid="{67F96CBC-2AE4-46C2-9666-A23796AD5361}" name="Is Cost Share/  Matching Provided?" dataDxfId="51"/>
    <tableColumn id="6" xr3:uid="{03F2E17E-4BE2-4EEE-8CFB-4F44E357F117}" name="Total Match Value ($)" dataDxfId="50"/>
    <tableColumn id="13" xr3:uid="{B41532EB-8473-4865-8978-5D19A9A5BC87}" name="Type (Cash or In Kind) " dataDxfId="49"/>
    <tableColumn id="14" xr3:uid="{89A15139-C392-4754-B340-E33B6B20ABC2}" name="Source" dataDxfId="48"/>
    <tableColumn id="15" xr3:uid="{CD839FE0-176C-4F52-91AC-BA4413358ED0}" name="Cost Share Item/Description" dataDxfId="47"/>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CC29376-7317-4E7E-BB1E-68B646D388C4}" name="Table14" displayName="Table14" ref="A6:M17" totalsRowShown="0" headerRowDxfId="39" dataDxfId="38" headerRowBorderDxfId="36" tableBorderDxfId="37" headerRowCellStyle="Percent">
  <autoFilter ref="A6:M17" xr:uid="{2CC29376-7317-4E7E-BB1E-68B646D388C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B4D63A61-B06E-4835-87FD-B6E28AC72196}" name="General Description" dataDxfId="35"/>
    <tableColumn id="5" xr3:uid="{60A0BFB3-8A14-4CAC-8B5A-432EE14B9F30}" name=" Cost             " dataDxfId="34"/>
    <tableColumn id="12" xr3:uid="{04FD7D18-F23C-497E-885F-E455FC7B3535}" name="Estimated Drawdown Year" dataDxfId="33"/>
    <tableColumn id="13" xr3:uid="{13E925F9-70E5-4A14-9AEA-BA8F1DA19CB6}" name="Line item is included in the indirect cost base? (Yes/No)" dataDxfId="32"/>
    <tableColumn id="2" xr3:uid="{9BFCD295-C7C4-48F6-BA11-7EE526962E1B}" name="% Allocable for the Administration of the Grant (If applicable)" dataDxfId="31" dataCellStyle="Percent"/>
    <tableColumn id="3" xr3:uid="{E80702E9-EA95-4CEE-B3E1-F7DC8583D82D}" name="Total Other Costs for the Administration of the Grant" dataDxfId="30"/>
    <tableColumn id="6" xr3:uid="{8BEB0DAA-4E1C-439C-9AFC-5EF0D78267C5}" name="Basis of Estimating Cost" dataDxfId="29"/>
    <tableColumn id="7" xr3:uid="{08289446-031A-4505-BB0A-31EEFF05ED92}" name="Justification of Need" dataDxfId="28"/>
    <tableColumn id="4" xr3:uid="{86A3B693-E90D-4F1A-B705-665BE6E0FC56}" name="Is Cost Share/  Matching Provided?" dataDxfId="27"/>
    <tableColumn id="8" xr3:uid="{510FB333-A8DB-4A4A-93BF-A3B20F515357}" name="Total Match Value ($)" dataDxfId="26"/>
    <tableColumn id="11" xr3:uid="{4808FA87-3CA2-4BA3-A437-6EA1E2F78D52}" name="Type (Cash or In Kind) " dataDxfId="25"/>
    <tableColumn id="14" xr3:uid="{2DEA2382-B407-4932-992D-F7DEFF138BD6}" name="Source" dataDxfId="24"/>
    <tableColumn id="15" xr3:uid="{AAE4F813-791E-4876-9C73-71546CDC6356}" name="Cost Share Item/Description" dataDxfId="23"/>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D11D827-A69F-481C-8B9B-CDB4E8702F89}" name="Table15" displayName="Table15" ref="A6:M15" totalsRowShown="0" headerRowDxfId="15" dataDxfId="14" tableBorderDxfId="13">
  <autoFilter ref="A6:M15" xr:uid="{5D11D827-A69F-481C-8B9B-CDB4E8702F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A454ADC-2F68-4F34-BA7E-C6894F365E2F}" name="Cost Category" dataDxfId="12"/>
    <tableColumn id="2" xr3:uid="{5E417A2A-26B3-49F3-BD70-625C13068D10}" name="Indirect Cost Base ($)" dataDxfId="11" dataCellStyle="Currency"/>
    <tableColumn id="3" xr3:uid="{6C2CA79A-B16A-47F4-AF4F-175768919279}" name="Indirect Cost Rate (%)" dataDxfId="10" dataCellStyle="Currency"/>
    <tableColumn id="4" xr3:uid="{CA84AF38-DAEC-4751-ACC3-2E93C14E29FE}" name="Total Indirect Costs ($)" dataDxfId="9" dataCellStyle="Percent">
      <calculatedColumnFormula>B7*C7</calculatedColumnFormula>
    </tableColumn>
    <tableColumn id="10" xr3:uid="{038372E6-D695-4702-A466-B4A4BFC52622}" name="Amount ($) of Indirect Costs Covered by Federal Funds" dataDxfId="8" dataCellStyle="Percent"/>
    <tableColumn id="5" xr3:uid="{D6D40217-7179-484C-ACF1-D5E2A17D490F}" name="% Allocable for the Administration of the Grant (if applicable)" dataDxfId="7" dataCellStyle="Percent"/>
    <tableColumn id="6" xr3:uid="{FE7862ED-2BCA-4043-AFBC-EA930AAF0679}" name="Total Indirect Costs for the Administration of the Grant" dataDxfId="6" dataCellStyle="Percent"/>
    <tableColumn id="7" xr3:uid="{C2A0B7C7-02AE-4D8E-B2EE-25E165741536}" name="Explanation of Indirect Cost Base " dataDxfId="5" dataCellStyle="Currency"/>
    <tableColumn id="8" xr3:uid="{7C25535D-B240-4A00-9183-6FA33EF88E50}" name="Is Cost Share/  Matching Provided?" dataDxfId="4"/>
    <tableColumn id="9" xr3:uid="{8491CDAB-4B9E-46B9-A4A6-CDE19CC7D92B}" name="Total Match Value ($)" dataDxfId="3"/>
    <tableColumn id="12" xr3:uid="{DE29D629-5CC8-4D44-82ED-C3F203EE2A15}" name="Type (Cash or In Kind) " dataDxfId="2"/>
    <tableColumn id="13" xr3:uid="{B64ADE95-DEC7-4D24-8389-4D59E31F69E1}" name="Source" dataDxfId="1"/>
    <tableColumn id="14" xr3:uid="{B1A253A9-E4F0-430D-80AD-722620E4488A}" name="Cost Share Item/Description" data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D284-3050-4FB0-90F4-DB86056EE631}">
  <sheetPr codeName="Sheet1">
    <tabColor theme="4" tint="0.79998168889431442"/>
    <pageSetUpPr fitToPage="1"/>
  </sheetPr>
  <dimension ref="A1:M40"/>
  <sheetViews>
    <sheetView showGridLines="0" topLeftCell="A9" zoomScaleNormal="100" workbookViewId="0">
      <selection activeCell="E24" sqref="E24"/>
    </sheetView>
  </sheetViews>
  <sheetFormatPr defaultColWidth="9.42578125" defaultRowHeight="12.75"/>
  <cols>
    <col min="1" max="2" width="31.42578125" style="15" customWidth="1"/>
    <col min="3" max="3" width="23.42578125" style="15" customWidth="1"/>
    <col min="4" max="4" width="18.42578125" style="15" customWidth="1"/>
    <col min="5" max="5" width="29.42578125" style="15" customWidth="1"/>
    <col min="6" max="6" width="19.42578125" style="2" customWidth="1"/>
    <col min="7" max="7" width="33.42578125" style="2" customWidth="1"/>
    <col min="8" max="19" width="9.42578125" style="2" customWidth="1"/>
    <col min="20" max="16384" width="9.42578125" style="2"/>
  </cols>
  <sheetData>
    <row r="1" spans="1:13" ht="57" customHeight="1"/>
    <row r="2" spans="1:13" s="3" customFormat="1" ht="18" customHeight="1">
      <c r="A2" s="788" t="s">
        <v>0</v>
      </c>
      <c r="B2" s="788"/>
      <c r="C2" s="788"/>
      <c r="D2" s="788"/>
      <c r="E2" s="788"/>
      <c r="F2" s="788"/>
      <c r="G2" s="788"/>
      <c r="H2" s="37"/>
      <c r="I2" s="37"/>
      <c r="J2" s="37"/>
      <c r="K2" s="37"/>
      <c r="L2" s="37"/>
      <c r="M2" s="37"/>
    </row>
    <row r="3" spans="1:13" s="3" customFormat="1" ht="11.25" customHeight="1">
      <c r="A3" s="12"/>
      <c r="B3" s="11"/>
      <c r="C3" s="11"/>
      <c r="D3" s="11"/>
      <c r="E3" s="11"/>
      <c r="F3" s="756"/>
      <c r="G3" s="37"/>
      <c r="H3" s="37"/>
      <c r="I3" s="37"/>
      <c r="J3" s="37"/>
      <c r="K3" s="37"/>
      <c r="L3" s="37"/>
      <c r="M3" s="37"/>
    </row>
    <row r="4" spans="1:13" s="13" customFormat="1" ht="36.75" customHeight="1">
      <c r="A4" s="22" t="s">
        <v>1</v>
      </c>
      <c r="B4" s="21"/>
      <c r="C4" s="24"/>
      <c r="D4" s="24"/>
      <c r="E4" s="24"/>
      <c r="F4" s="69" t="s">
        <v>2</v>
      </c>
      <c r="G4" s="21"/>
    </row>
    <row r="5" spans="1:13" s="13" customFormat="1" ht="39" customHeight="1">
      <c r="A5" s="22" t="s">
        <v>3</v>
      </c>
      <c r="B5" s="23"/>
      <c r="C5" s="24"/>
      <c r="D5" s="24"/>
      <c r="E5" s="24"/>
      <c r="F5" s="69" t="s">
        <v>4</v>
      </c>
      <c r="G5" s="21"/>
    </row>
    <row r="6" spans="1:13" s="13" customFormat="1" ht="12" customHeight="1" thickBot="1">
      <c r="A6" s="22"/>
      <c r="B6" s="14"/>
      <c r="C6" s="14"/>
      <c r="D6" s="14"/>
      <c r="E6" s="14"/>
      <c r="F6" s="22"/>
    </row>
    <row r="7" spans="1:13" ht="48.75" customHeight="1">
      <c r="A7" s="789" t="s">
        <v>5</v>
      </c>
      <c r="B7" s="790"/>
      <c r="C7" s="790"/>
      <c r="D7" s="790"/>
      <c r="E7" s="790"/>
      <c r="F7" s="790"/>
      <c r="G7" s="791"/>
    </row>
    <row r="8" spans="1:13" ht="228" customHeight="1" thickBot="1">
      <c r="A8" s="792" t="s">
        <v>6</v>
      </c>
      <c r="B8" s="793"/>
      <c r="C8" s="793"/>
      <c r="D8" s="793"/>
      <c r="E8" s="793"/>
      <c r="F8" s="793"/>
      <c r="G8" s="794"/>
      <c r="H8" s="13"/>
      <c r="I8" s="39"/>
      <c r="J8" s="13"/>
      <c r="K8" s="13"/>
      <c r="L8" s="13"/>
      <c r="M8" s="13"/>
    </row>
    <row r="9" spans="1:13" ht="7.5" customHeight="1" thickBot="1">
      <c r="F9" s="15"/>
      <c r="H9" s="13"/>
      <c r="I9" s="13"/>
      <c r="J9" s="13"/>
      <c r="K9" s="13"/>
      <c r="L9" s="13"/>
      <c r="M9" s="13"/>
    </row>
    <row r="10" spans="1:13" ht="29.25" customHeight="1" thickBot="1">
      <c r="A10" s="795" t="s">
        <v>7</v>
      </c>
      <c r="B10" s="796"/>
      <c r="C10" s="796"/>
      <c r="D10" s="796"/>
      <c r="E10" s="796"/>
      <c r="F10" s="796"/>
      <c r="G10" s="797"/>
      <c r="H10" s="13"/>
      <c r="I10" s="13"/>
      <c r="J10" s="13"/>
      <c r="K10" s="13"/>
      <c r="L10" s="13"/>
      <c r="M10" s="13"/>
    </row>
    <row r="11" spans="1:13" ht="84" customHeight="1" thickBot="1">
      <c r="A11" s="70" t="s">
        <v>8</v>
      </c>
      <c r="B11" s="36" t="s">
        <v>9</v>
      </c>
      <c r="C11" s="757" t="s">
        <v>10</v>
      </c>
      <c r="D11" s="36" t="s">
        <v>11</v>
      </c>
      <c r="E11" s="798" t="s">
        <v>12</v>
      </c>
      <c r="F11" s="798"/>
      <c r="G11" s="799"/>
      <c r="H11" s="13"/>
      <c r="I11" s="13"/>
      <c r="J11" s="13"/>
      <c r="K11" s="13"/>
      <c r="L11" s="13"/>
    </row>
    <row r="12" spans="1:13" s="16" customFormat="1" ht="15">
      <c r="A12" s="25" t="s">
        <v>13</v>
      </c>
      <c r="B12" s="26">
        <f>'a. Personnel'!H38</f>
        <v>0</v>
      </c>
      <c r="C12" s="51">
        <f>'Instructions and Summary'!C12</f>
        <v>0</v>
      </c>
      <c r="D12" s="52">
        <f>'Instructions and Summary'!D11</f>
        <v>0</v>
      </c>
      <c r="E12" s="800"/>
      <c r="F12" s="800"/>
      <c r="G12" s="801"/>
      <c r="H12" s="13"/>
      <c r="I12" s="13"/>
      <c r="J12" s="13"/>
      <c r="K12" s="13"/>
      <c r="L12" s="13"/>
    </row>
    <row r="13" spans="1:13" s="16" customFormat="1" ht="15">
      <c r="A13" s="40" t="s">
        <v>14</v>
      </c>
      <c r="B13" s="26">
        <f>'a. Personnel'!E38</f>
        <v>0</v>
      </c>
      <c r="C13" s="46"/>
      <c r="D13" s="26"/>
      <c r="E13" s="758"/>
      <c r="F13" s="758"/>
      <c r="G13" s="759"/>
      <c r="H13" s="13"/>
      <c r="I13" s="13"/>
      <c r="J13" s="13"/>
      <c r="K13" s="13"/>
      <c r="L13" s="13"/>
    </row>
    <row r="14" spans="1:13" s="16" customFormat="1" ht="15">
      <c r="A14" s="40" t="s">
        <v>15</v>
      </c>
      <c r="B14" s="26">
        <f>'a. Personnel'!F38</f>
        <v>0</v>
      </c>
      <c r="C14" s="46"/>
      <c r="D14" s="26"/>
      <c r="E14" s="758"/>
      <c r="F14" s="758"/>
      <c r="G14" s="759"/>
      <c r="H14" s="13"/>
      <c r="I14" s="13"/>
      <c r="J14" s="13"/>
      <c r="K14" s="13"/>
      <c r="L14" s="13"/>
    </row>
    <row r="15" spans="1:13" ht="15.95" customHeight="1">
      <c r="A15" s="27" t="s">
        <v>16</v>
      </c>
      <c r="B15" s="28">
        <f>'b. Travel'!K29</f>
        <v>0</v>
      </c>
      <c r="C15" s="51" t="str">
        <f>'Instructions and Summary'!C14</f>
        <v>N</v>
      </c>
      <c r="D15" s="52">
        <f>'Instructions and Summary'!D14</f>
        <v>0</v>
      </c>
      <c r="E15" s="770"/>
      <c r="F15" s="770"/>
      <c r="G15" s="771"/>
      <c r="H15" s="13"/>
      <c r="I15" s="13"/>
      <c r="J15" s="13"/>
      <c r="K15" s="13"/>
      <c r="L15" s="13"/>
    </row>
    <row r="16" spans="1:13" ht="15.95" customHeight="1">
      <c r="A16" s="27" t="s">
        <v>17</v>
      </c>
      <c r="B16" s="28">
        <f>'c. Equipment'!D24</f>
        <v>0</v>
      </c>
      <c r="C16" s="51" t="str">
        <f>'Instructions and Summary'!C15</f>
        <v>N</v>
      </c>
      <c r="D16" s="52">
        <f>'Instructions and Summary'!D15</f>
        <v>0</v>
      </c>
      <c r="E16" s="770"/>
      <c r="F16" s="770"/>
      <c r="G16" s="771"/>
      <c r="H16" s="13"/>
      <c r="I16" s="13"/>
      <c r="J16" s="13"/>
      <c r="K16" s="13"/>
      <c r="L16" s="13"/>
    </row>
    <row r="17" spans="1:12" ht="15.95" customHeight="1">
      <c r="A17" s="27" t="s">
        <v>18</v>
      </c>
      <c r="B17" s="28">
        <f>'d. Supplies'!D40</f>
        <v>0</v>
      </c>
      <c r="C17" s="51" t="str">
        <f>'Instructions and Summary'!C16</f>
        <v>N</v>
      </c>
      <c r="D17" s="52">
        <f>'Instructions and Summary'!D16</f>
        <v>0</v>
      </c>
      <c r="E17" s="770"/>
      <c r="F17" s="770"/>
      <c r="G17" s="771"/>
      <c r="H17" s="13"/>
      <c r="I17" s="13"/>
      <c r="J17" s="13"/>
      <c r="K17" s="13"/>
      <c r="L17" s="13"/>
    </row>
    <row r="18" spans="1:12" ht="15.95" customHeight="1">
      <c r="A18" s="29" t="s">
        <v>19</v>
      </c>
      <c r="B18" s="28" t="e">
        <f>'e2. Subawards'!#REF!</f>
        <v>#REF!</v>
      </c>
      <c r="C18" s="51" t="str">
        <f>'Instructions and Summary'!C18</f>
        <v>N</v>
      </c>
      <c r="D18" s="52" t="e">
        <f>'Instructions and Summary'!#REF!</f>
        <v>#REF!</v>
      </c>
      <c r="E18" s="770"/>
      <c r="F18" s="770"/>
      <c r="G18" s="771"/>
      <c r="H18" s="13"/>
      <c r="I18" s="13"/>
      <c r="J18" s="13"/>
      <c r="K18" s="13"/>
      <c r="L18" s="13"/>
    </row>
    <row r="19" spans="1:12" ht="15">
      <c r="A19" s="27" t="s">
        <v>20</v>
      </c>
      <c r="B19" s="26">
        <f>'f. Construction'!B24</f>
        <v>0</v>
      </c>
      <c r="C19" s="51" t="str">
        <f>'Instructions and Summary'!C19</f>
        <v>N</v>
      </c>
      <c r="D19" s="52">
        <f>'Instructions and Summary'!D18</f>
        <v>0</v>
      </c>
      <c r="E19" s="770"/>
      <c r="F19" s="770"/>
      <c r="G19" s="771"/>
      <c r="H19" s="13"/>
      <c r="I19" s="13"/>
      <c r="J19" s="13"/>
      <c r="K19" s="13"/>
      <c r="L19" s="13"/>
    </row>
    <row r="20" spans="1:12" ht="15.95" customHeight="1">
      <c r="A20" s="27" t="s">
        <v>21</v>
      </c>
      <c r="B20" s="28">
        <f>'g. Other'!B19</f>
        <v>0</v>
      </c>
      <c r="C20" s="51" t="str">
        <f>'Instructions and Summary'!C20</f>
        <v>N</v>
      </c>
      <c r="D20" s="52">
        <f>'Instructions and Summary'!D20</f>
        <v>0</v>
      </c>
      <c r="E20" s="770"/>
      <c r="F20" s="770"/>
      <c r="G20" s="771"/>
      <c r="H20" s="13"/>
      <c r="I20" s="13"/>
      <c r="J20" s="13"/>
      <c r="K20" s="13"/>
      <c r="L20" s="13"/>
    </row>
    <row r="21" spans="1:12" ht="15.95" customHeight="1">
      <c r="A21" s="27" t="s">
        <v>22</v>
      </c>
      <c r="B21" s="28" t="e">
        <f>SUM(B12:B20)-(B13+B14)</f>
        <v>#REF!</v>
      </c>
      <c r="C21" s="46"/>
      <c r="D21" s="28" t="e">
        <f>SUM(D12:D20)</f>
        <v>#REF!</v>
      </c>
      <c r="E21" s="770"/>
      <c r="F21" s="770"/>
      <c r="G21" s="771"/>
      <c r="H21" s="13"/>
      <c r="I21" s="13"/>
      <c r="J21" s="13"/>
      <c r="K21" s="13"/>
      <c r="L21" s="13"/>
    </row>
    <row r="22" spans="1:12" ht="5.45" customHeight="1">
      <c r="A22" s="772"/>
      <c r="B22" s="773"/>
      <c r="C22" s="773"/>
      <c r="D22" s="773"/>
      <c r="E22" s="773"/>
      <c r="F22" s="773"/>
      <c r="G22" s="774"/>
      <c r="H22" s="13"/>
      <c r="I22" s="13"/>
      <c r="J22" s="13"/>
      <c r="K22" s="13"/>
      <c r="L22" s="13"/>
    </row>
    <row r="23" spans="1:12" ht="15.95" customHeight="1">
      <c r="A23" s="27" t="s">
        <v>23</v>
      </c>
      <c r="B23" s="28">
        <f>'h. Indirect'!D17</f>
        <v>0</v>
      </c>
      <c r="C23" s="51" t="e">
        <f>'Instructions and Summary'!#REF!</f>
        <v>#REF!</v>
      </c>
      <c r="D23" s="53" t="e">
        <f>'Instructions and Summary'!#REF!</f>
        <v>#REF!</v>
      </c>
      <c r="E23" s="770"/>
      <c r="F23" s="770"/>
      <c r="G23" s="771"/>
      <c r="H23" s="13"/>
      <c r="I23" s="13"/>
      <c r="J23" s="13"/>
      <c r="K23" s="13"/>
      <c r="L23" s="13"/>
    </row>
    <row r="24" spans="1:12" ht="15.95" customHeight="1">
      <c r="A24" s="45" t="s">
        <v>24</v>
      </c>
      <c r="B24" s="44">
        <f>'h. Indirect'!E17</f>
        <v>0</v>
      </c>
      <c r="C24" s="46"/>
      <c r="D24" s="44"/>
      <c r="E24" s="42"/>
      <c r="F24" s="42"/>
      <c r="G24" s="43"/>
      <c r="H24" s="13"/>
      <c r="I24" s="13"/>
      <c r="J24" s="13"/>
      <c r="K24" s="13"/>
      <c r="L24" s="13"/>
    </row>
    <row r="25" spans="1:12" ht="15.95" customHeight="1">
      <c r="A25" s="45" t="s">
        <v>25</v>
      </c>
      <c r="B25" s="28" t="e">
        <f>'h. Indirect'!#REF!</f>
        <v>#REF!</v>
      </c>
      <c r="C25" s="46"/>
      <c r="D25" s="28"/>
      <c r="E25" s="42"/>
      <c r="F25" s="42"/>
      <c r="G25" s="43"/>
      <c r="H25" s="13"/>
      <c r="I25" s="13"/>
      <c r="J25" s="13"/>
      <c r="K25" s="13"/>
      <c r="L25" s="13"/>
    </row>
    <row r="26" spans="1:12" ht="4.5" customHeight="1">
      <c r="A26" s="775"/>
      <c r="B26" s="776"/>
      <c r="C26" s="776"/>
      <c r="D26" s="776"/>
      <c r="E26" s="776"/>
      <c r="F26" s="776"/>
      <c r="G26" s="777"/>
      <c r="H26" s="13"/>
      <c r="I26" s="13"/>
      <c r="J26" s="13"/>
      <c r="K26" s="13"/>
      <c r="L26" s="13"/>
    </row>
    <row r="27" spans="1:12" ht="15.95" customHeight="1">
      <c r="A27" s="27" t="s">
        <v>26</v>
      </c>
      <c r="B27" s="28" t="e">
        <f>B21+B23</f>
        <v>#REF!</v>
      </c>
      <c r="C27" s="47"/>
      <c r="D27" s="28" t="e">
        <f>D21+D23</f>
        <v>#REF!</v>
      </c>
      <c r="E27" s="770"/>
      <c r="F27" s="770"/>
      <c r="G27" s="771"/>
      <c r="H27" s="13"/>
      <c r="I27" s="13"/>
      <c r="J27" s="13"/>
      <c r="K27" s="13"/>
      <c r="L27" s="13"/>
    </row>
    <row r="28" spans="1:12" ht="3.75" customHeight="1">
      <c r="A28" s="778"/>
      <c r="B28" s="779"/>
      <c r="C28" s="779"/>
      <c r="D28" s="779"/>
      <c r="E28" s="779"/>
      <c r="F28" s="779"/>
      <c r="G28" s="780"/>
      <c r="H28" s="13"/>
      <c r="I28" s="13"/>
      <c r="J28" s="13"/>
      <c r="K28" s="13"/>
      <c r="L28" s="13"/>
    </row>
    <row r="29" spans="1:12" ht="15.95" customHeight="1">
      <c r="A29" s="30" t="s">
        <v>27</v>
      </c>
      <c r="B29" s="28" t="e">
        <f>#REF!</f>
        <v>#REF!</v>
      </c>
      <c r="C29" s="54" t="e">
        <f>'Instructions and Summary'!#REF!</f>
        <v>#REF!</v>
      </c>
      <c r="D29" s="53" t="e">
        <f>'Instructions and Summary'!#REF!</f>
        <v>#REF!</v>
      </c>
      <c r="E29" s="770"/>
      <c r="F29" s="770"/>
      <c r="G29" s="771"/>
      <c r="H29" s="13"/>
      <c r="I29" s="13"/>
      <c r="J29" s="13"/>
      <c r="K29" s="13"/>
      <c r="L29" s="13"/>
    </row>
    <row r="30" spans="1:12" ht="15.95" customHeight="1">
      <c r="A30" s="27" t="s">
        <v>28</v>
      </c>
      <c r="B30" s="31" t="e">
        <f>B29/B32</f>
        <v>#REF!</v>
      </c>
      <c r="C30" s="46"/>
      <c r="D30" s="31"/>
      <c r="E30" s="770"/>
      <c r="F30" s="770"/>
      <c r="G30" s="771"/>
    </row>
    <row r="31" spans="1:12" ht="3.75" customHeight="1">
      <c r="A31" s="781"/>
      <c r="B31" s="782"/>
      <c r="C31" s="782"/>
      <c r="D31" s="782"/>
      <c r="E31" s="782"/>
      <c r="F31" s="32"/>
      <c r="G31" s="33"/>
    </row>
    <row r="32" spans="1:12" ht="60.75" thickBot="1">
      <c r="A32" s="34" t="s">
        <v>29</v>
      </c>
      <c r="B32" s="35" t="e">
        <f>B27+B29</f>
        <v>#REF!</v>
      </c>
      <c r="C32" s="50" t="s">
        <v>30</v>
      </c>
      <c r="D32" s="35" t="e">
        <f>D27+D29</f>
        <v>#REF!</v>
      </c>
      <c r="E32" s="783"/>
      <c r="F32" s="783"/>
      <c r="G32" s="784"/>
    </row>
    <row r="33" spans="1:7" ht="15.95" customHeight="1" thickBot="1">
      <c r="A33" s="785" t="s">
        <v>31</v>
      </c>
      <c r="B33" s="786"/>
      <c r="C33" s="787"/>
      <c r="D33" s="48" t="e">
        <f>D32/B27</f>
        <v>#REF!</v>
      </c>
      <c r="E33" s="67"/>
      <c r="F33" s="67"/>
      <c r="G33" s="68"/>
    </row>
    <row r="34" spans="1:7" ht="15.95" customHeight="1" thickBot="1"/>
    <row r="35" spans="1:7" ht="8.25" customHeight="1">
      <c r="A35" s="764" t="s">
        <v>32</v>
      </c>
      <c r="B35" s="765"/>
      <c r="C35" s="765"/>
      <c r="D35" s="765"/>
      <c r="E35" s="765"/>
      <c r="F35" s="765"/>
      <c r="G35" s="766"/>
    </row>
    <row r="36" spans="1:7" ht="44.25" customHeight="1" thickBot="1">
      <c r="A36" s="767"/>
      <c r="B36" s="768"/>
      <c r="C36" s="768"/>
      <c r="D36" s="768"/>
      <c r="E36" s="768"/>
      <c r="F36" s="768"/>
      <c r="G36" s="769"/>
    </row>
    <row r="37" spans="1:7" ht="10.5" customHeight="1"/>
    <row r="40" spans="1:7">
      <c r="A40" s="17"/>
      <c r="B40" s="17"/>
      <c r="C40" s="17"/>
      <c r="D40" s="17"/>
      <c r="E40" s="17"/>
    </row>
  </sheetData>
  <sheetProtection formatCells="0" formatColumns="0" formatRows="0"/>
  <mergeCells count="24">
    <mergeCell ref="E20:G20"/>
    <mergeCell ref="A2:G2"/>
    <mergeCell ref="A7:G7"/>
    <mergeCell ref="A8:G8"/>
    <mergeCell ref="A10:G10"/>
    <mergeCell ref="E11:G11"/>
    <mergeCell ref="E12:G12"/>
    <mergeCell ref="E15:G15"/>
    <mergeCell ref="E16:G16"/>
    <mergeCell ref="E17:G17"/>
    <mergeCell ref="E18:G18"/>
    <mergeCell ref="E19:G19"/>
    <mergeCell ref="A35:G36"/>
    <mergeCell ref="E21:G21"/>
    <mergeCell ref="A22:G22"/>
    <mergeCell ref="E23:G23"/>
    <mergeCell ref="A26:G26"/>
    <mergeCell ref="E27:G27"/>
    <mergeCell ref="A28:G28"/>
    <mergeCell ref="E29:G29"/>
    <mergeCell ref="E30:G30"/>
    <mergeCell ref="A31:E31"/>
    <mergeCell ref="E32:G32"/>
    <mergeCell ref="A33:C33"/>
  </mergeCells>
  <conditionalFormatting sqref="D12:D21">
    <cfRule type="expression" dxfId="244" priority="5">
      <formula>$C12="no"</formula>
    </cfRule>
  </conditionalFormatting>
  <conditionalFormatting sqref="D23">
    <cfRule type="expression" dxfId="243" priority="4">
      <formula>$C$23="no"</formula>
    </cfRule>
  </conditionalFormatting>
  <conditionalFormatting sqref="D29">
    <cfRule type="expression" dxfId="242" priority="1">
      <formula>$C$23="no"</formula>
    </cfRule>
  </conditionalFormatting>
  <conditionalFormatting sqref="D33">
    <cfRule type="cellIs" dxfId="241" priority="2" operator="between">
      <formula>0</formula>
      <formula>0.02</formula>
    </cfRule>
    <cfRule type="cellIs" dxfId="240" priority="7" operator="greaterThan">
      <formula>0.02005</formula>
    </cfRule>
  </conditionalFormatting>
  <conditionalFormatting sqref="E15:G15">
    <cfRule type="expression" dxfId="239" priority="6">
      <formula>$C12="no"</formula>
    </cfRule>
  </conditionalFormatting>
  <printOptions horizontalCentered="1"/>
  <pageMargins left="0.5" right="0.5" top="0.25" bottom="0.25" header="0.5" footer="0.5"/>
  <pageSetup scale="70"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97A02B-9209-4FC3-B130-989DB79F2E06}">
          <x14:formula1>
            <xm:f>List!$Q$1:$Q$3</xm:f>
          </x14:formula1>
          <xm:sqref>C23 C12 C15:C20 C29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1:S25"/>
  <sheetViews>
    <sheetView showGridLines="0" zoomScale="90" zoomScaleNormal="90" workbookViewId="0">
      <selection activeCell="A3" sqref="A3"/>
    </sheetView>
  </sheetViews>
  <sheetFormatPr defaultColWidth="9.42578125" defaultRowHeight="13.5"/>
  <cols>
    <col min="1" max="6" width="17.7109375" style="307" customWidth="1"/>
    <col min="7" max="7" width="50.7109375" style="307" customWidth="1"/>
    <col min="8" max="8" width="50.7109375" style="464" customWidth="1"/>
    <col min="9" max="14" width="17.7109375" style="307" customWidth="1"/>
    <col min="15" max="15" width="20.140625" style="307" customWidth="1"/>
    <col min="16" max="16" width="1.28515625" style="307" hidden="1" customWidth="1"/>
    <col min="17" max="19" width="9.42578125" style="307" hidden="1" customWidth="1"/>
    <col min="20" max="16384" width="9.42578125" style="307"/>
  </cols>
  <sheetData>
    <row r="1" spans="1:19" s="305" customFormat="1" ht="12.75" customHeight="1">
      <c r="A1" s="889" t="s">
        <v>21</v>
      </c>
      <c r="B1" s="889"/>
      <c r="C1" s="889"/>
      <c r="D1" s="889"/>
      <c r="E1" s="889"/>
      <c r="F1" s="889"/>
      <c r="G1" s="889"/>
      <c r="H1" s="889"/>
      <c r="I1" s="889"/>
      <c r="J1" s="889"/>
      <c r="K1" s="889"/>
      <c r="L1" s="889"/>
      <c r="M1" s="889"/>
    </row>
    <row r="2" spans="1:19" s="306" customFormat="1" ht="18.600000000000001" customHeight="1" thickBot="1">
      <c r="A2" s="891"/>
      <c r="B2" s="891"/>
      <c r="C2" s="891"/>
      <c r="D2" s="891"/>
      <c r="E2" s="891"/>
      <c r="F2" s="891"/>
      <c r="G2" s="891"/>
      <c r="H2" s="891"/>
      <c r="I2" s="891"/>
      <c r="J2" s="891"/>
      <c r="K2" s="891"/>
      <c r="L2" s="891"/>
      <c r="M2" s="891"/>
      <c r="N2" s="724"/>
      <c r="O2" s="724"/>
      <c r="P2" s="724"/>
      <c r="Q2" s="724"/>
      <c r="R2" s="724"/>
      <c r="S2" s="724"/>
    </row>
    <row r="3" spans="1:19" ht="163.5" customHeight="1" thickBot="1">
      <c r="A3" s="895" t="s">
        <v>179</v>
      </c>
      <c r="B3" s="896"/>
      <c r="C3" s="896"/>
      <c r="D3" s="896"/>
      <c r="E3" s="896"/>
      <c r="F3" s="896"/>
      <c r="G3" s="896"/>
      <c r="H3" s="896"/>
      <c r="I3" s="896"/>
      <c r="J3" s="896"/>
      <c r="K3" s="896"/>
      <c r="L3" s="896"/>
      <c r="M3" s="897"/>
    </row>
    <row r="4" spans="1:19" ht="13.15" customHeight="1" thickBot="1">
      <c r="A4" s="445"/>
      <c r="B4" s="445"/>
      <c r="C4" s="445"/>
      <c r="D4" s="445"/>
      <c r="E4" s="445"/>
      <c r="F4" s="445"/>
      <c r="G4" s="445"/>
      <c r="H4" s="445"/>
    </row>
    <row r="5" spans="1:19" ht="48" customHeight="1" thickBot="1">
      <c r="A5" s="309"/>
      <c r="B5" s="309"/>
      <c r="C5" s="309"/>
      <c r="D5" s="309"/>
      <c r="E5" s="310"/>
      <c r="F5" s="310"/>
      <c r="G5" s="310"/>
      <c r="H5" s="446"/>
      <c r="I5" s="876" t="s">
        <v>180</v>
      </c>
      <c r="J5" s="877"/>
      <c r="K5" s="877"/>
      <c r="L5" s="877"/>
      <c r="M5" s="878"/>
    </row>
    <row r="6" spans="1:19" s="320" customFormat="1" ht="99.2" customHeight="1" thickBot="1">
      <c r="A6" s="420" t="s">
        <v>172</v>
      </c>
      <c r="B6" s="362" t="s">
        <v>181</v>
      </c>
      <c r="C6" s="362" t="s">
        <v>72</v>
      </c>
      <c r="D6" s="257" t="s">
        <v>127</v>
      </c>
      <c r="E6" s="421" t="s">
        <v>74</v>
      </c>
      <c r="F6" s="447" t="s">
        <v>182</v>
      </c>
      <c r="G6" s="422" t="s">
        <v>129</v>
      </c>
      <c r="H6" s="423" t="s">
        <v>77</v>
      </c>
      <c r="I6" s="629" t="s">
        <v>78</v>
      </c>
      <c r="J6" s="630" t="s">
        <v>79</v>
      </c>
      <c r="K6" s="630" t="s">
        <v>80</v>
      </c>
      <c r="L6" s="630" t="s">
        <v>81</v>
      </c>
      <c r="M6" s="631" t="s">
        <v>82</v>
      </c>
    </row>
    <row r="7" spans="1:19" ht="149.25" thickBot="1">
      <c r="A7" s="448" t="s">
        <v>183</v>
      </c>
      <c r="B7" s="366">
        <v>1500</v>
      </c>
      <c r="C7" s="366" t="s">
        <v>56</v>
      </c>
      <c r="D7" s="366" t="s">
        <v>92</v>
      </c>
      <c r="E7" s="449">
        <v>0</v>
      </c>
      <c r="F7" s="366">
        <v>0</v>
      </c>
      <c r="G7" s="427" t="s">
        <v>184</v>
      </c>
      <c r="H7" s="428" t="s">
        <v>185</v>
      </c>
      <c r="I7" s="632" t="s">
        <v>92</v>
      </c>
      <c r="J7" s="584">
        <v>0</v>
      </c>
      <c r="K7" s="585"/>
      <c r="L7" s="633"/>
      <c r="M7" s="634"/>
    </row>
    <row r="8" spans="1:19" ht="15" customHeight="1">
      <c r="A8" s="280"/>
      <c r="B8" s="450"/>
      <c r="C8" s="450"/>
      <c r="D8" s="450"/>
      <c r="E8" s="451">
        <v>0</v>
      </c>
      <c r="F8" s="399">
        <f t="shared" ref="F8:F17" si="0">ROUND(E8*B8,2)</f>
        <v>0</v>
      </c>
      <c r="G8" s="452"/>
      <c r="H8" s="453"/>
      <c r="I8" s="238"/>
      <c r="J8" s="688">
        <v>0</v>
      </c>
      <c r="K8" s="203"/>
      <c r="L8" s="624"/>
      <c r="M8" s="621"/>
    </row>
    <row r="9" spans="1:19" ht="15" customHeight="1">
      <c r="A9" s="280"/>
      <c r="B9" s="454"/>
      <c r="C9" s="454"/>
      <c r="D9" s="450"/>
      <c r="E9" s="455">
        <v>0</v>
      </c>
      <c r="F9" s="399">
        <f t="shared" si="0"/>
        <v>0</v>
      </c>
      <c r="G9" s="434"/>
      <c r="H9" s="435"/>
      <c r="I9" s="238"/>
      <c r="J9" s="684">
        <v>0</v>
      </c>
      <c r="K9" s="203"/>
      <c r="L9" s="625"/>
      <c r="M9" s="596"/>
    </row>
    <row r="10" spans="1:19" ht="15" customHeight="1">
      <c r="A10" s="280"/>
      <c r="B10" s="454"/>
      <c r="C10" s="454"/>
      <c r="D10" s="450"/>
      <c r="E10" s="455">
        <v>0</v>
      </c>
      <c r="F10" s="399">
        <f>ROUND(E10*B10,2)</f>
        <v>0</v>
      </c>
      <c r="G10" s="434"/>
      <c r="H10" s="435"/>
      <c r="I10" s="238"/>
      <c r="J10" s="684">
        <v>0</v>
      </c>
      <c r="K10" s="203"/>
      <c r="L10" s="625"/>
      <c r="M10" s="596"/>
    </row>
    <row r="11" spans="1:19" ht="15" customHeight="1">
      <c r="A11" s="280"/>
      <c r="B11" s="454"/>
      <c r="C11" s="454"/>
      <c r="D11" s="450"/>
      <c r="E11" s="455">
        <v>0</v>
      </c>
      <c r="F11" s="399">
        <f t="shared" ref="F11:F14" si="1">ROUND(E11*B11,2)</f>
        <v>0</v>
      </c>
      <c r="G11" s="434"/>
      <c r="H11" s="435"/>
      <c r="I11" s="238"/>
      <c r="J11" s="684">
        <v>0</v>
      </c>
      <c r="K11" s="203"/>
      <c r="L11" s="625"/>
      <c r="M11" s="596"/>
    </row>
    <row r="12" spans="1:19" ht="15" customHeight="1">
      <c r="A12" s="280"/>
      <c r="B12" s="454"/>
      <c r="C12" s="454"/>
      <c r="D12" s="450"/>
      <c r="E12" s="455">
        <v>0</v>
      </c>
      <c r="F12" s="399">
        <f t="shared" si="1"/>
        <v>0</v>
      </c>
      <c r="G12" s="434"/>
      <c r="H12" s="435"/>
      <c r="I12" s="238"/>
      <c r="J12" s="684">
        <v>0</v>
      </c>
      <c r="K12" s="203"/>
      <c r="L12" s="625"/>
      <c r="M12" s="596"/>
    </row>
    <row r="13" spans="1:19" ht="15" customHeight="1">
      <c r="A13" s="280"/>
      <c r="B13" s="454"/>
      <c r="C13" s="454"/>
      <c r="D13" s="450"/>
      <c r="E13" s="455">
        <v>0</v>
      </c>
      <c r="F13" s="399">
        <f t="shared" si="1"/>
        <v>0</v>
      </c>
      <c r="G13" s="434"/>
      <c r="H13" s="435"/>
      <c r="I13" s="238"/>
      <c r="J13" s="684">
        <v>0</v>
      </c>
      <c r="K13" s="203"/>
      <c r="L13" s="625"/>
      <c r="M13" s="596"/>
    </row>
    <row r="14" spans="1:19" ht="15" customHeight="1">
      <c r="A14" s="280"/>
      <c r="B14" s="454"/>
      <c r="C14" s="454"/>
      <c r="D14" s="450"/>
      <c r="E14" s="455">
        <v>0</v>
      </c>
      <c r="F14" s="399">
        <f t="shared" si="1"/>
        <v>0</v>
      </c>
      <c r="G14" s="434"/>
      <c r="H14" s="435"/>
      <c r="I14" s="238"/>
      <c r="J14" s="684">
        <v>0</v>
      </c>
      <c r="K14" s="203"/>
      <c r="L14" s="625"/>
      <c r="M14" s="596"/>
    </row>
    <row r="15" spans="1:19" ht="15" customHeight="1">
      <c r="A15" s="280"/>
      <c r="B15" s="456"/>
      <c r="C15" s="456"/>
      <c r="D15" s="450"/>
      <c r="E15" s="455">
        <v>0</v>
      </c>
      <c r="F15" s="399">
        <f t="shared" si="0"/>
        <v>0</v>
      </c>
      <c r="G15" s="437"/>
      <c r="H15" s="438"/>
      <c r="I15" s="238"/>
      <c r="J15" s="684">
        <v>0</v>
      </c>
      <c r="K15" s="203"/>
      <c r="L15" s="625"/>
      <c r="M15" s="596"/>
    </row>
    <row r="16" spans="1:19" ht="15" customHeight="1">
      <c r="A16" s="457"/>
      <c r="B16" s="456"/>
      <c r="C16" s="456"/>
      <c r="D16" s="456"/>
      <c r="E16" s="455">
        <v>0</v>
      </c>
      <c r="F16" s="399">
        <f t="shared" si="0"/>
        <v>0</v>
      </c>
      <c r="G16" s="437"/>
      <c r="H16" s="438"/>
      <c r="I16" s="238"/>
      <c r="J16" s="684">
        <v>0</v>
      </c>
      <c r="K16" s="203"/>
      <c r="L16" s="625"/>
      <c r="M16" s="596"/>
    </row>
    <row r="17" spans="1:13" ht="15" customHeight="1" thickBot="1">
      <c r="A17" s="457"/>
      <c r="B17" s="456"/>
      <c r="C17" s="456"/>
      <c r="D17" s="456"/>
      <c r="E17" s="458">
        <v>0</v>
      </c>
      <c r="F17" s="399">
        <f t="shared" si="0"/>
        <v>0</v>
      </c>
      <c r="G17" s="437"/>
      <c r="H17" s="438"/>
      <c r="I17" s="238"/>
      <c r="J17" s="689">
        <v>0</v>
      </c>
      <c r="K17" s="203"/>
      <c r="L17" s="626"/>
      <c r="M17" s="627"/>
    </row>
    <row r="18" spans="1:13" ht="14.25" thickBot="1">
      <c r="A18" s="252"/>
      <c r="B18" s="252"/>
      <c r="C18" s="252"/>
      <c r="D18" s="252"/>
      <c r="E18" s="459"/>
      <c r="F18" s="459"/>
      <c r="G18" s="459"/>
      <c r="H18" s="460"/>
    </row>
    <row r="19" spans="1:13" s="320" customFormat="1" ht="45.2" customHeight="1" thickBot="1">
      <c r="A19" s="760" t="s">
        <v>186</v>
      </c>
      <c r="B19" s="290">
        <f>SUM(B8:B17)</f>
        <v>0</v>
      </c>
      <c r="C19" s="291" t="s">
        <v>95</v>
      </c>
      <c r="D19" s="293">
        <f>SUMIF(D8:D17,"Yes",B8:B17)</f>
        <v>0</v>
      </c>
      <c r="E19" s="292" t="s">
        <v>96</v>
      </c>
      <c r="F19" s="290">
        <f>SUM(F8:F17)</f>
        <v>0</v>
      </c>
      <c r="G19" s="579"/>
      <c r="H19" s="294"/>
      <c r="I19" s="294"/>
      <c r="J19" s="293">
        <f>SUM(J8:J17)</f>
        <v>0</v>
      </c>
      <c r="K19" s="734"/>
    </row>
    <row r="20" spans="1:13" ht="14.25" thickBot="1">
      <c r="A20" s="309"/>
      <c r="B20" s="309"/>
      <c r="C20" s="309"/>
      <c r="D20" s="309"/>
      <c r="E20" s="309"/>
      <c r="F20" s="309"/>
      <c r="G20" s="309"/>
      <c r="H20" s="446"/>
    </row>
    <row r="21" spans="1:13" ht="19.899999999999999" customHeight="1" thickBot="1">
      <c r="A21" s="309"/>
      <c r="B21" s="869" t="s">
        <v>97</v>
      </c>
      <c r="C21" s="870"/>
      <c r="D21" s="870"/>
      <c r="E21" s="871"/>
      <c r="F21" s="309"/>
      <c r="G21" s="446"/>
      <c r="H21" s="309"/>
    </row>
    <row r="22" spans="1:13" ht="19.899999999999999" customHeight="1" thickBot="1">
      <c r="A22" s="351"/>
      <c r="B22" s="751" t="s">
        <v>56</v>
      </c>
      <c r="C22" s="296" t="s">
        <v>57</v>
      </c>
      <c r="D22" s="296" t="s">
        <v>58</v>
      </c>
      <c r="E22" s="297" t="s">
        <v>59</v>
      </c>
      <c r="F22" s="309"/>
      <c r="G22" s="446"/>
      <c r="H22" s="309"/>
    </row>
    <row r="23" spans="1:13" ht="45.2" customHeight="1" thickBot="1">
      <c r="A23" s="416" t="s">
        <v>98</v>
      </c>
      <c r="B23" s="461">
        <f>SUMIF($C$8:$C$17,B22,$B$8:$B$17)</f>
        <v>0</v>
      </c>
      <c r="C23" s="462">
        <f t="shared" ref="C23:D23" si="2">SUMIF($C$8:$C$17,C22,$B$8:$B$17)</f>
        <v>0</v>
      </c>
      <c r="D23" s="462">
        <f t="shared" si="2"/>
        <v>0</v>
      </c>
      <c r="E23" s="463">
        <f>SUMIF($C$8:$C$17,E22,$B$8:$B$17)</f>
        <v>0</v>
      </c>
      <c r="F23" s="309"/>
      <c r="G23" s="446"/>
      <c r="H23" s="309"/>
    </row>
    <row r="24" spans="1:13" ht="14.25" thickBot="1">
      <c r="A24" s="309"/>
      <c r="B24" s="309"/>
      <c r="C24" s="309"/>
      <c r="D24" s="309"/>
      <c r="E24" s="309"/>
      <c r="F24" s="309"/>
      <c r="G24" s="309"/>
      <c r="H24" s="446"/>
    </row>
    <row r="25" spans="1:13" ht="45.2" customHeight="1" thickBot="1">
      <c r="A25" s="882" t="s">
        <v>32</v>
      </c>
      <c r="B25" s="883"/>
      <c r="C25" s="883"/>
      <c r="D25" s="883"/>
      <c r="E25" s="883"/>
      <c r="F25" s="883"/>
      <c r="G25" s="883"/>
      <c r="H25" s="883"/>
      <c r="I25" s="883"/>
      <c r="J25" s="883"/>
      <c r="K25" s="883"/>
      <c r="L25" s="883"/>
      <c r="M25" s="884"/>
    </row>
  </sheetData>
  <sheetProtection formatCells="0" formatColumns="0" formatRows="0" insertRows="0" deleteRows="0"/>
  <mergeCells count="5">
    <mergeCell ref="A1:M2"/>
    <mergeCell ref="A25:M25"/>
    <mergeCell ref="B21:E21"/>
    <mergeCell ref="I5:M5"/>
    <mergeCell ref="A3:M3"/>
  </mergeCells>
  <phoneticPr fontId="4" type="noConversion"/>
  <conditionalFormatting sqref="J8:J17 L8:M17">
    <cfRule type="expression" dxfId="46" priority="8">
      <formula>$H9="no"</formula>
    </cfRule>
    <cfRule type="expression" dxfId="45" priority="9">
      <formula>$H9="tbd"</formula>
    </cfRule>
  </conditionalFormatting>
  <conditionalFormatting sqref="J19">
    <cfRule type="expression" dxfId="44" priority="7">
      <formula>$I20="no"</formula>
    </cfRule>
  </conditionalFormatting>
  <conditionalFormatting sqref="K8:K17">
    <cfRule type="expression" dxfId="43" priority="1">
      <formula>#REF!="no"</formula>
    </cfRule>
    <cfRule type="expression" dxfId="42" priority="2">
      <formula>#REF!="tbd"</formula>
    </cfRule>
    <cfRule type="expression" dxfId="41" priority="3">
      <formula>$H9="no"</formula>
    </cfRule>
    <cfRule type="expression" dxfId="40" priority="4">
      <formula>$H9="tbd"</formula>
    </cfRule>
  </conditionalFormatting>
  <dataValidations count="5">
    <dataValidation type="list" allowBlank="1" showInputMessage="1" showErrorMessage="1" sqref="C7:C17" xr:uid="{0E7D8604-D828-4794-8417-B3B2D4CD6094}">
      <formula1>"Year 1, Year 2, Year 3, Year 4"</formula1>
    </dataValidation>
    <dataValidation type="list" allowBlank="1" showInputMessage="1" showErrorMessage="1" sqref="D7:D17" xr:uid="{F95D43CA-5A84-43A9-8721-0B1468AAD1A5}">
      <formula1>"Yes, No"</formula1>
    </dataValidation>
    <dataValidation type="list" allowBlank="1" showInputMessage="1" showErrorMessage="1" sqref="L7:L17" xr:uid="{B6E8B950-13DB-4280-8282-FDA700E0A0CD}">
      <formula1>"State,Local,Other"</formula1>
    </dataValidation>
    <dataValidation type="list" allowBlank="1" showInputMessage="1" showErrorMessage="1" sqref="I8:I17" xr:uid="{A5309256-759A-4031-84FA-391AAD22CD9F}">
      <formula1>"Yes,No"</formula1>
    </dataValidation>
    <dataValidation type="list" allowBlank="1" showInputMessage="1" showErrorMessage="1" sqref="K8:K17" xr:uid="{2BB05B34-4848-4D68-A4FC-AF54D8F03299}">
      <formula1>"Cash,In Kind,Combination of both Cash &amp; In Kind (explanation is provided under Additional Explanation),TBD"</formula1>
    </dataValidation>
  </dataValidations>
  <printOptions horizontalCentered="1"/>
  <pageMargins left="0.5" right="0.5" top="0.25" bottom="0.25" header="0.5" footer="0.5"/>
  <pageSetup scale="63" fitToHeight="0" orientation="landscape" horizontalDpi="300" verticalDpi="300" r:id="rId1"/>
  <headerFooter alignWithMargins="0"/>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S19"/>
  <sheetViews>
    <sheetView showGridLines="0" zoomScale="90" zoomScaleNormal="90" workbookViewId="0">
      <selection activeCell="A3" sqref="A3"/>
    </sheetView>
  </sheetViews>
  <sheetFormatPr defaultColWidth="9.42578125" defaultRowHeight="13.5"/>
  <cols>
    <col min="1" max="1" width="20.5703125" style="467" customWidth="1"/>
    <col min="2" max="3" width="17.7109375" style="467" customWidth="1"/>
    <col min="4" max="6" width="17.7109375" style="504" customWidth="1"/>
    <col min="7" max="7" width="20.85546875" style="505" customWidth="1"/>
    <col min="8" max="8" width="34" style="467" customWidth="1"/>
    <col min="9" max="12" width="17.7109375" style="467" customWidth="1"/>
    <col min="13" max="13" width="32.140625" style="467" customWidth="1"/>
    <col min="14" max="14" width="21.140625" style="467" customWidth="1"/>
    <col min="15" max="15" width="0.140625" style="467" hidden="1" customWidth="1"/>
    <col min="16" max="19" width="9.42578125" style="467" hidden="1" customWidth="1"/>
    <col min="20" max="16384" width="9.42578125" style="467"/>
  </cols>
  <sheetData>
    <row r="1" spans="1:14" s="466" customFormat="1" ht="10.5" customHeight="1">
      <c r="A1" s="885"/>
      <c r="B1" s="885"/>
      <c r="C1" s="885"/>
      <c r="D1" s="885"/>
      <c r="E1" s="762"/>
      <c r="F1" s="762"/>
      <c r="G1" s="465"/>
    </row>
    <row r="2" spans="1:14" ht="19.5" thickBot="1">
      <c r="A2" s="900" t="s">
        <v>60</v>
      </c>
      <c r="B2" s="900"/>
      <c r="C2" s="900"/>
      <c r="D2" s="900"/>
      <c r="E2" s="900"/>
      <c r="F2" s="900"/>
      <c r="G2" s="900"/>
      <c r="H2" s="900"/>
      <c r="I2" s="900"/>
      <c r="J2" s="900"/>
      <c r="K2" s="900"/>
      <c r="L2" s="900"/>
      <c r="M2" s="900"/>
      <c r="N2" s="728"/>
    </row>
    <row r="3" spans="1:14" s="306" customFormat="1" ht="231.6" customHeight="1" thickBot="1">
      <c r="A3" s="850" t="s">
        <v>187</v>
      </c>
      <c r="B3" s="851"/>
      <c r="C3" s="851"/>
      <c r="D3" s="851"/>
      <c r="E3" s="851"/>
      <c r="F3" s="851"/>
      <c r="G3" s="851"/>
      <c r="H3" s="851"/>
      <c r="I3" s="851"/>
      <c r="J3" s="851"/>
      <c r="K3" s="851"/>
      <c r="L3" s="851"/>
      <c r="M3" s="852"/>
    </row>
    <row r="4" spans="1:14" s="306" customFormat="1" ht="20.65" customHeight="1" thickBot="1">
      <c r="A4" s="468"/>
      <c r="B4" s="468"/>
      <c r="C4" s="468"/>
      <c r="D4" s="468"/>
      <c r="E4" s="468"/>
      <c r="F4" s="468"/>
      <c r="G4" s="468"/>
    </row>
    <row r="5" spans="1:14" ht="45.2" customHeight="1" thickBot="1">
      <c r="A5" s="469"/>
      <c r="B5" s="470"/>
      <c r="C5" s="471"/>
      <c r="D5" s="471"/>
      <c r="E5" s="471"/>
      <c r="F5" s="471"/>
      <c r="G5" s="472"/>
      <c r="I5" s="876" t="s">
        <v>188</v>
      </c>
      <c r="J5" s="877"/>
      <c r="K5" s="877"/>
      <c r="L5" s="877"/>
      <c r="M5" s="878"/>
    </row>
    <row r="6" spans="1:14" ht="98.45" customHeight="1" thickBot="1">
      <c r="A6" s="473" t="s">
        <v>189</v>
      </c>
      <c r="B6" s="474" t="s">
        <v>190</v>
      </c>
      <c r="C6" s="475" t="s">
        <v>191</v>
      </c>
      <c r="D6" s="476" t="s">
        <v>192</v>
      </c>
      <c r="E6" s="476" t="s">
        <v>193</v>
      </c>
      <c r="F6" s="447" t="s">
        <v>194</v>
      </c>
      <c r="G6" s="477" t="s">
        <v>195</v>
      </c>
      <c r="H6" s="643" t="s">
        <v>196</v>
      </c>
      <c r="I6" s="628" t="s">
        <v>78</v>
      </c>
      <c r="J6" s="612" t="s">
        <v>79</v>
      </c>
      <c r="K6" s="612" t="s">
        <v>80</v>
      </c>
      <c r="L6" s="612" t="s">
        <v>81</v>
      </c>
      <c r="M6" s="613" t="s">
        <v>82</v>
      </c>
    </row>
    <row r="7" spans="1:14" ht="68.25" thickBot="1">
      <c r="A7" s="478" t="s">
        <v>44</v>
      </c>
      <c r="B7" s="479">
        <v>600000</v>
      </c>
      <c r="C7" s="480">
        <v>0.56000000000000005</v>
      </c>
      <c r="D7" s="481">
        <f>B7*C7</f>
        <v>336000.00000000006</v>
      </c>
      <c r="E7" s="481">
        <v>300000</v>
      </c>
      <c r="F7" s="482">
        <v>0</v>
      </c>
      <c r="G7" s="261">
        <f>F7*D7</f>
        <v>0</v>
      </c>
      <c r="H7" s="635" t="s">
        <v>197</v>
      </c>
      <c r="I7" s="592" t="s">
        <v>85</v>
      </c>
      <c r="J7" s="364">
        <v>36000</v>
      </c>
      <c r="K7" s="641" t="s">
        <v>87</v>
      </c>
      <c r="L7" s="642" t="s">
        <v>88</v>
      </c>
      <c r="M7" s="594" t="s">
        <v>89</v>
      </c>
    </row>
    <row r="8" spans="1:14" ht="19.899999999999999" customHeight="1">
      <c r="A8" s="483" t="s">
        <v>44</v>
      </c>
      <c r="B8" s="484"/>
      <c r="C8" s="485"/>
      <c r="D8" s="486">
        <f t="shared" ref="D8:D15" si="0">ROUND(B8*C8,0)</f>
        <v>0</v>
      </c>
      <c r="E8" s="748"/>
      <c r="F8" s="487">
        <f>IFERROR((SUMIF('a. Personnel'!J10:J36,"Yes",'a. Personnel'!L10:M36)/'a. Personnel'!J38),0)</f>
        <v>0</v>
      </c>
      <c r="G8" s="277">
        <f t="shared" ref="G8:G15" si="1">ROUND(F8*D8,0)</f>
        <v>0</v>
      </c>
      <c r="H8" s="636"/>
      <c r="I8" s="238"/>
      <c r="J8" s="688">
        <v>0</v>
      </c>
      <c r="K8" s="203"/>
      <c r="L8" s="624"/>
      <c r="M8" s="621"/>
    </row>
    <row r="9" spans="1:14" ht="19.899999999999999" customHeight="1">
      <c r="A9" s="488" t="s">
        <v>16</v>
      </c>
      <c r="B9" s="489"/>
      <c r="C9" s="490"/>
      <c r="D9" s="486">
        <f t="shared" si="0"/>
        <v>0</v>
      </c>
      <c r="E9" s="749"/>
      <c r="F9" s="491">
        <f>IFERROR((SUMIF('b. Travel'!O8:O27,"Yes",'b. Travel'!Q8:Q27)/'b. Travel'!O29),0)</f>
        <v>0</v>
      </c>
      <c r="G9" s="277">
        <f t="shared" si="1"/>
        <v>0</v>
      </c>
      <c r="H9" s="637"/>
      <c r="I9" s="238"/>
      <c r="J9" s="684">
        <v>0</v>
      </c>
      <c r="K9" s="203"/>
      <c r="L9" s="625"/>
      <c r="M9" s="596"/>
    </row>
    <row r="10" spans="1:14" ht="19.899999999999999" customHeight="1">
      <c r="A10" s="488" t="s">
        <v>17</v>
      </c>
      <c r="B10" s="489"/>
      <c r="C10" s="490"/>
      <c r="D10" s="486">
        <f t="shared" si="0"/>
        <v>0</v>
      </c>
      <c r="E10" s="749"/>
      <c r="F10" s="487">
        <f>IFERROR((SUMIF('c. Equipment'!F8:F22,"Yes",'c. Equipment'!H8:H22)/'c. Equipment'!F24),0)</f>
        <v>0</v>
      </c>
      <c r="G10" s="277">
        <f t="shared" si="1"/>
        <v>0</v>
      </c>
      <c r="H10" s="637"/>
      <c r="I10" s="238"/>
      <c r="J10" s="684">
        <v>0</v>
      </c>
      <c r="K10" s="203"/>
      <c r="L10" s="625"/>
      <c r="M10" s="596"/>
    </row>
    <row r="11" spans="1:14" ht="19.899999999999999" customHeight="1">
      <c r="A11" s="488" t="s">
        <v>18</v>
      </c>
      <c r="B11" s="489"/>
      <c r="C11" s="490"/>
      <c r="D11" s="486">
        <f t="shared" si="0"/>
        <v>0</v>
      </c>
      <c r="E11" s="749"/>
      <c r="F11" s="491">
        <f>IFERROR((SUMIF('d. Supplies'!F9:F38,"Yes",'d. Supplies'!H9:H38)/'d. Supplies'!F40),0)</f>
        <v>0</v>
      </c>
      <c r="G11" s="277">
        <f t="shared" si="1"/>
        <v>0</v>
      </c>
      <c r="H11" s="637"/>
      <c r="I11" s="238"/>
      <c r="J11" s="684">
        <v>0</v>
      </c>
      <c r="K11" s="203"/>
      <c r="L11" s="625"/>
      <c r="M11" s="596"/>
    </row>
    <row r="12" spans="1:14" ht="19.899999999999999" customHeight="1">
      <c r="A12" s="488" t="s">
        <v>45</v>
      </c>
      <c r="B12" s="489"/>
      <c r="C12" s="490"/>
      <c r="D12" s="486">
        <f t="shared" si="0"/>
        <v>0</v>
      </c>
      <c r="E12" s="749"/>
      <c r="F12" s="487">
        <f>IFERROR(SUMIF('e1. Contractual'!D8:D22,"Yes",'e1. Contractual'!F8:F22)/'e1. Contractual'!D24,0)</f>
        <v>0</v>
      </c>
      <c r="G12" s="277">
        <f t="shared" si="1"/>
        <v>0</v>
      </c>
      <c r="H12" s="637"/>
      <c r="I12" s="238"/>
      <c r="J12" s="684">
        <v>0</v>
      </c>
      <c r="K12" s="203"/>
      <c r="L12" s="625"/>
      <c r="M12" s="596"/>
    </row>
    <row r="13" spans="1:14" ht="19.899999999999999" customHeight="1">
      <c r="A13" s="488" t="s">
        <v>46</v>
      </c>
      <c r="B13" s="489"/>
      <c r="C13" s="490"/>
      <c r="D13" s="486">
        <f t="shared" si="0"/>
        <v>0</v>
      </c>
      <c r="E13" s="749"/>
      <c r="F13" s="491">
        <f>IFERROR(SUMIF('e2. Subawards'!E8:E22,"Yes",'e2. Subawards'!G8:G22)/'e2. Subawards'!E24,0)</f>
        <v>0</v>
      </c>
      <c r="G13" s="277">
        <f t="shared" si="1"/>
        <v>0</v>
      </c>
      <c r="H13" s="637"/>
      <c r="I13" s="238"/>
      <c r="J13" s="684">
        <v>0</v>
      </c>
      <c r="K13" s="203"/>
      <c r="L13" s="625"/>
      <c r="M13" s="596"/>
    </row>
    <row r="14" spans="1:14" ht="19.899999999999999" customHeight="1">
      <c r="A14" s="488" t="s">
        <v>20</v>
      </c>
      <c r="B14" s="489"/>
      <c r="C14" s="490"/>
      <c r="D14" s="486">
        <f t="shared" si="0"/>
        <v>0</v>
      </c>
      <c r="E14" s="749"/>
      <c r="F14" s="487">
        <f>IFERROR(SUMIF('f. Construction'!D8:D22,"Yes",'f. Construction'!F8:F22)/'f. Construction'!D24,0)</f>
        <v>0</v>
      </c>
      <c r="G14" s="277">
        <f t="shared" si="1"/>
        <v>0</v>
      </c>
      <c r="H14" s="637"/>
      <c r="I14" s="238"/>
      <c r="J14" s="684">
        <v>0</v>
      </c>
      <c r="K14" s="203"/>
      <c r="L14" s="625"/>
      <c r="M14" s="596"/>
    </row>
    <row r="15" spans="1:14" ht="19.899999999999999" customHeight="1" thickBot="1">
      <c r="A15" s="492" t="s">
        <v>21</v>
      </c>
      <c r="B15" s="493"/>
      <c r="C15" s="494"/>
      <c r="D15" s="486">
        <f t="shared" si="0"/>
        <v>0</v>
      </c>
      <c r="E15" s="750"/>
      <c r="F15" s="495">
        <f>IFERROR(SUMIF('g. Other'!D8:D17,"Yes",'g. Other'!F8:F17)/'g. Other'!D19,0)</f>
        <v>0</v>
      </c>
      <c r="G15" s="342">
        <f t="shared" si="1"/>
        <v>0</v>
      </c>
      <c r="H15" s="638"/>
      <c r="I15" s="239"/>
      <c r="J15" s="689">
        <v>0</v>
      </c>
      <c r="K15" s="626"/>
      <c r="L15" s="626"/>
      <c r="M15" s="627"/>
    </row>
    <row r="16" spans="1:14" ht="15" customHeight="1" thickBot="1">
      <c r="A16" s="496"/>
      <c r="B16" s="497"/>
      <c r="C16" s="639"/>
      <c r="D16" s="640"/>
      <c r="E16" s="498"/>
      <c r="F16" s="499"/>
      <c r="G16" s="500"/>
      <c r="H16" s="736"/>
    </row>
    <row r="17" spans="1:13" ht="45.2" customHeight="1" thickBot="1">
      <c r="A17" s="872" t="s">
        <v>198</v>
      </c>
      <c r="B17" s="873"/>
      <c r="C17" s="874"/>
      <c r="D17" s="300">
        <f>SUM(D8:D15)</f>
        <v>0</v>
      </c>
      <c r="E17" s="292"/>
      <c r="F17" s="292" t="s">
        <v>96</v>
      </c>
      <c r="G17" s="300">
        <f>SUM(G8:G15)</f>
        <v>0</v>
      </c>
      <c r="H17" s="294"/>
      <c r="I17" s="294"/>
      <c r="J17" s="293">
        <f>SUM(J8:J15)</f>
        <v>0</v>
      </c>
      <c r="K17" s="735"/>
    </row>
    <row r="18" spans="1:13" ht="15.75" thickBot="1">
      <c r="A18" s="501"/>
      <c r="B18" s="502"/>
      <c r="C18" s="502"/>
      <c r="D18" s="502"/>
      <c r="E18" s="502"/>
      <c r="F18" s="502"/>
      <c r="G18" s="503"/>
    </row>
    <row r="19" spans="1:13" ht="45.2" customHeight="1" thickBot="1">
      <c r="A19" s="882" t="s">
        <v>32</v>
      </c>
      <c r="B19" s="883"/>
      <c r="C19" s="883"/>
      <c r="D19" s="883"/>
      <c r="E19" s="883"/>
      <c r="F19" s="883"/>
      <c r="G19" s="883"/>
      <c r="H19" s="883"/>
      <c r="I19" s="883"/>
      <c r="J19" s="883"/>
      <c r="K19" s="883"/>
      <c r="L19" s="883"/>
      <c r="M19" s="884"/>
    </row>
  </sheetData>
  <sheetProtection formatCells="0" formatColumns="0" formatRows="0" insertRows="0" deleteRows="0"/>
  <mergeCells count="6">
    <mergeCell ref="A19:M19"/>
    <mergeCell ref="A1:D1"/>
    <mergeCell ref="A17:C17"/>
    <mergeCell ref="I5:M5"/>
    <mergeCell ref="A3:M3"/>
    <mergeCell ref="A2:M2"/>
  </mergeCells>
  <phoneticPr fontId="4" type="noConversion"/>
  <conditionalFormatting sqref="J17">
    <cfRule type="expression" dxfId="22" priority="7">
      <formula>$I18="no"</formula>
    </cfRule>
  </conditionalFormatting>
  <conditionalFormatting sqref="J8:M14">
    <cfRule type="expression" dxfId="21" priority="31">
      <formula>$I9="no"</formula>
    </cfRule>
    <cfRule type="expression" dxfId="20" priority="32">
      <formula>$I9="tbd"</formula>
    </cfRule>
  </conditionalFormatting>
  <conditionalFormatting sqref="J15:M15">
    <cfRule type="expression" dxfId="19" priority="8">
      <formula>$H16="no"</formula>
    </cfRule>
    <cfRule type="expression" dxfId="18" priority="9">
      <formula>$H16="tbd"</formula>
    </cfRule>
  </conditionalFormatting>
  <conditionalFormatting sqref="K8:K14">
    <cfRule type="expression" dxfId="17" priority="3">
      <formula>#REF!="no"</formula>
    </cfRule>
    <cfRule type="expression" dxfId="16" priority="4">
      <formula>#REF!="tbd"</formula>
    </cfRule>
  </conditionalFormatting>
  <dataValidations count="4">
    <dataValidation showInputMessage="1" showErrorMessage="1" sqref="E7:E16" xr:uid="{55EF64D9-626D-4FCE-A4A8-B20548E88601}"/>
    <dataValidation type="list" allowBlank="1" showInputMessage="1" showErrorMessage="1" sqref="L7:L15 K15" xr:uid="{A024DF71-05B8-4AEE-97FE-433FA62B8E15}">
      <formula1>"State,Local,Other"</formula1>
    </dataValidation>
    <dataValidation type="list" allowBlank="1" showInputMessage="1" showErrorMessage="1" sqref="I8:I15" xr:uid="{CB8A4CF6-C1EC-40FF-828D-BED801929BA4}">
      <formula1>"Yes,No"</formula1>
    </dataValidation>
    <dataValidation type="list" allowBlank="1" showInputMessage="1" showErrorMessage="1" sqref="K8:K14" xr:uid="{E39447FF-523C-413B-A581-0B233AD71B3C}">
      <formula1>"Cash,In Kind,Combination of both Cash &amp; In Kind (explanation is provided under Additional Explanation),TBD"</formula1>
    </dataValidation>
  </dataValidations>
  <printOptions horizontalCentered="1"/>
  <pageMargins left="0.5" right="0.5" top="0.25" bottom="0.25" header="0.5" footer="0.5"/>
  <pageSetup scale="59" fitToHeight="0" orientation="landscape" horizontalDpi="300" verticalDpi="300" r:id="rId1"/>
  <headerFooter alignWithMargins="0"/>
  <ignoredErrors>
    <ignoredError sqref="D8:D15" calculatedColumn="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3377-B228-41B1-A106-1134F660F4CF}">
  <sheetPr>
    <tabColor theme="0"/>
  </sheetPr>
  <dimension ref="A1:F20"/>
  <sheetViews>
    <sheetView showGridLines="0" zoomScale="90" zoomScaleNormal="90" workbookViewId="0">
      <selection activeCell="E17" sqref="E17"/>
    </sheetView>
  </sheetViews>
  <sheetFormatPr defaultColWidth="8.7109375" defaultRowHeight="13.5"/>
  <cols>
    <col min="1" max="4" width="30.42578125" style="390" customWidth="1"/>
    <col min="5" max="5" width="37.7109375" style="390" customWidth="1"/>
    <col min="6" max="16384" width="8.7109375" style="390"/>
  </cols>
  <sheetData>
    <row r="1" spans="1:6" ht="42.4" customHeight="1" thickBot="1">
      <c r="A1" s="889" t="s">
        <v>199</v>
      </c>
      <c r="B1" s="889"/>
      <c r="C1" s="889"/>
      <c r="D1" s="889"/>
      <c r="E1" s="889"/>
    </row>
    <row r="2" spans="1:6" ht="178.35" customHeight="1" thickBot="1">
      <c r="A2" s="879" t="s">
        <v>200</v>
      </c>
      <c r="B2" s="880"/>
      <c r="C2" s="880"/>
      <c r="D2" s="880"/>
      <c r="E2" s="881"/>
    </row>
    <row r="3" spans="1:6" ht="14.25" thickBot="1">
      <c r="A3" s="657"/>
      <c r="B3" s="418"/>
      <c r="C3" s="445"/>
      <c r="D3" s="445"/>
      <c r="E3" s="517"/>
    </row>
    <row r="4" spans="1:6" ht="15.75" thickBot="1">
      <c r="A4" s="812" t="s">
        <v>201</v>
      </c>
      <c r="B4" s="907"/>
      <c r="C4" s="907"/>
      <c r="D4" s="907"/>
      <c r="E4" s="813"/>
    </row>
    <row r="5" spans="1:6" ht="15.75" thickBot="1">
      <c r="A5" s="690"/>
      <c r="B5" s="760" t="s">
        <v>202</v>
      </c>
      <c r="C5" s="703" t="s">
        <v>203</v>
      </c>
      <c r="D5" s="659" t="s">
        <v>88</v>
      </c>
      <c r="E5" s="660" t="s">
        <v>204</v>
      </c>
    </row>
    <row r="6" spans="1:6" ht="15">
      <c r="A6" s="691" t="s">
        <v>44</v>
      </c>
      <c r="B6" s="702">
        <f>SUMIF('a. Personnel'!$R$10:$R$36,'i. Cost Sharing-Matching'!B5,'a. Personnel'!$P$10:$P$36)</f>
        <v>0</v>
      </c>
      <c r="C6" s="706">
        <f>SUMIF('a. Personnel'!$R$10:$R$36,'i. Cost Sharing-Matching'!C5,'a. Personnel'!$P$10:$P$36)</f>
        <v>0</v>
      </c>
      <c r="D6" s="707">
        <f>SUMIF('a. Personnel'!$R$10:$R$36,'i. Cost Sharing-Matching'!D5,'a. Personnel'!$P$10:$P$36)</f>
        <v>0</v>
      </c>
      <c r="E6" s="661">
        <f t="shared" ref="E6:E11" si="0">SUM(B6:D6)</f>
        <v>0</v>
      </c>
    </row>
    <row r="7" spans="1:6" ht="15">
      <c r="A7" s="692" t="s">
        <v>16</v>
      </c>
      <c r="B7" s="699">
        <f>SUMIF('b. Travel'!$V$8:$V$27, 'i. Cost Sharing-Matching'!B5,'b. Travel'!$T$8:$T$27)</f>
        <v>0</v>
      </c>
      <c r="C7" s="662">
        <f>SUMIF('b. Travel'!$V$8:$V$27, 'i. Cost Sharing-Matching'!C5,'b. Travel'!$T$8:$T$27)</f>
        <v>0</v>
      </c>
      <c r="D7" s="708">
        <f>SUMIF('b. Travel'!$V$8:$V$27, 'i. Cost Sharing-Matching'!D5,'b. Travel'!$T$8:$T$27)</f>
        <v>0</v>
      </c>
      <c r="E7" s="664">
        <f t="shared" si="0"/>
        <v>0</v>
      </c>
    </row>
    <row r="8" spans="1:6" ht="15">
      <c r="A8" s="693" t="s">
        <v>17</v>
      </c>
      <c r="B8" s="701">
        <f>SUMIF('c. Equipment'!$N$8:$N$22,'i. Cost Sharing-Matching'!B5,'c. Equipment'!$L$8:$L$22)</f>
        <v>0</v>
      </c>
      <c r="C8" s="700">
        <f>SUMIF('c. Equipment'!$N$8:$N$22,'i. Cost Sharing-Matching'!C5,'c. Equipment'!$L$8:$L$22)</f>
        <v>0</v>
      </c>
      <c r="D8" s="709">
        <f>SUMIF('c. Equipment'!$N$8:$N$22,'i. Cost Sharing-Matching'!D5,'c. Equipment'!$L$8:$L$22)</f>
        <v>0</v>
      </c>
      <c r="E8" s="664">
        <f t="shared" si="0"/>
        <v>0</v>
      </c>
    </row>
    <row r="9" spans="1:6" ht="15">
      <c r="A9" s="694" t="s">
        <v>18</v>
      </c>
      <c r="B9" s="662">
        <f>SUMIF('d. Supplies'!$N$9:$N$38,'i. Cost Sharing-Matching'!B5,'d. Supplies'!$L$9:$L$38)</f>
        <v>0</v>
      </c>
      <c r="C9" s="662">
        <f>SUMIF('d. Supplies'!$N$9:$N$38,'i. Cost Sharing-Matching'!C5,'d. Supplies'!$L$9:$L$38)</f>
        <v>0</v>
      </c>
      <c r="D9" s="710">
        <f>SUMIF('d. Supplies'!$N$9:$N$38,'i. Cost Sharing-Matching'!D5,'d. Supplies'!$L$9:$L$38)</f>
        <v>0</v>
      </c>
      <c r="E9" s="663">
        <f t="shared" si="0"/>
        <v>0</v>
      </c>
      <c r="F9" s="682"/>
    </row>
    <row r="10" spans="1:6" ht="15">
      <c r="A10" s="692" t="s">
        <v>45</v>
      </c>
      <c r="B10" s="662">
        <f>SUMIF('e1. Contractual'!$L$8:$L$22,'i. Cost Sharing-Matching'!B5,'e1. Contractual'!$J$8:$J$22)</f>
        <v>0</v>
      </c>
      <c r="C10" s="662">
        <f>SUMIF('e1. Contractual'!$L$8:$L$22,'i. Cost Sharing-Matching'!C5,'e1. Contractual'!$J$8:$J$22)</f>
        <v>0</v>
      </c>
      <c r="D10" s="709">
        <f>SUMIF('e1. Contractual'!$L$8:$L$22,'i. Cost Sharing-Matching'!D5,'e1. Contractual'!$J$8:$J$22)</f>
        <v>0</v>
      </c>
      <c r="E10" s="664">
        <f t="shared" si="0"/>
        <v>0</v>
      </c>
    </row>
    <row r="11" spans="1:6" ht="15">
      <c r="A11" s="695" t="s">
        <v>46</v>
      </c>
      <c r="B11" s="662">
        <f>SUMIF('e2. Subawards'!$M$8:$M$22,'i. Cost Sharing-Matching'!B5,'e2. Subawards'!$K$8:$K$22)</f>
        <v>0</v>
      </c>
      <c r="C11" s="662">
        <f>SUMIF('e2. Subawards'!$M$8:$M$22,'i. Cost Sharing-Matching'!C5,'e2. Subawards'!$K$8:$K$22)</f>
        <v>0</v>
      </c>
      <c r="D11" s="709">
        <f>SUMIF('e2. Subawards'!$M$8:$M$22,'i. Cost Sharing-Matching'!D5,'e2. Subawards'!$K$8:$K$22)</f>
        <v>0</v>
      </c>
      <c r="E11" s="664">
        <f t="shared" si="0"/>
        <v>0</v>
      </c>
    </row>
    <row r="12" spans="1:6" ht="15">
      <c r="A12" s="691" t="s">
        <v>20</v>
      </c>
      <c r="B12" s="665">
        <f>SUMIF('f. Construction'!$L$8:$L$22,'i. Cost Sharing-Matching'!B5,'f. Construction'!$J$8:$J$22)</f>
        <v>0</v>
      </c>
      <c r="C12" s="665">
        <f>SUMIF('f. Construction'!$L$8:$L$22,'i. Cost Sharing-Matching'!C5,'f. Construction'!$J$8:$J$22)</f>
        <v>0</v>
      </c>
      <c r="D12" s="711">
        <f>SUMIF('f. Construction'!$L$8:$L$22,'i. Cost Sharing-Matching'!D5,'f. Construction'!$J$8:$J$22)</f>
        <v>0</v>
      </c>
      <c r="E12" s="661">
        <f t="shared" ref="E12" si="1">SUM(B12:D12)</f>
        <v>0</v>
      </c>
    </row>
    <row r="13" spans="1:6" ht="15">
      <c r="A13" s="692" t="s">
        <v>205</v>
      </c>
      <c r="B13" s="699">
        <f>SUMIF('g. Other'!$L$8:$L$17,'i. Cost Sharing-Matching'!B5,'g. Other'!$J$8:$J$17)</f>
        <v>0</v>
      </c>
      <c r="C13" s="662">
        <f>SUMIF('g. Other'!$L$8:$L$17,'i. Cost Sharing-Matching'!C5,'g. Other'!$J$8:$J$17)</f>
        <v>0</v>
      </c>
      <c r="D13" s="709">
        <f>SUMIF('g. Other'!$L$8:$L$17,'i. Cost Sharing-Matching'!D5,'g. Other'!$J$8:$J$17)</f>
        <v>0</v>
      </c>
      <c r="E13" s="664">
        <f>SUM(B13:D13)</f>
        <v>0</v>
      </c>
    </row>
    <row r="14" spans="1:6" ht="15.75" thickBot="1">
      <c r="A14" s="698" t="s">
        <v>206</v>
      </c>
      <c r="B14" s="666">
        <f>SUMIF('h. Indirect'!$L$8:$L$15,'i. Cost Sharing-Matching'!B5,'h. Indirect'!$J$8:$J$15)</f>
        <v>0</v>
      </c>
      <c r="C14" s="704">
        <f>SUMIF('h. Indirect'!$L$8:$L$15,'i. Cost Sharing-Matching'!C5,'h. Indirect'!$J$8:$J$15)</f>
        <v>0</v>
      </c>
      <c r="D14" s="712">
        <f>SUMIF('h. Indirect'!$L$8:$L$15,'i. Cost Sharing-Matching'!D5,'h. Indirect'!$J$8:$J$15)</f>
        <v>0</v>
      </c>
      <c r="E14" s="667">
        <f>SUM(B14:D14)</f>
        <v>0</v>
      </c>
      <c r="F14" s="682"/>
    </row>
    <row r="15" spans="1:6" ht="30.75" thickBot="1">
      <c r="A15" s="696" t="s">
        <v>207</v>
      </c>
      <c r="B15" s="680">
        <f>SUM(B6:B14)</f>
        <v>0</v>
      </c>
      <c r="C15" s="681">
        <f>SUM(C6:C14)</f>
        <v>0</v>
      </c>
      <c r="D15" s="705">
        <f>SUM(D6:D14)</f>
        <v>0</v>
      </c>
      <c r="E15" s="668"/>
    </row>
    <row r="16" spans="1:6" ht="15.75" thickBot="1">
      <c r="A16" s="669"/>
      <c r="B16" s="669"/>
      <c r="C16" s="669"/>
      <c r="D16" s="669"/>
      <c r="E16" s="670"/>
    </row>
    <row r="17" spans="1:5" ht="15.75" thickBot="1">
      <c r="A17" s="908" t="s">
        <v>208</v>
      </c>
      <c r="B17" s="909"/>
      <c r="C17" s="909"/>
      <c r="D17" s="910"/>
      <c r="E17" s="658">
        <f>SUM(E6:E14)</f>
        <v>0</v>
      </c>
    </row>
    <row r="18" spans="1:5" ht="15.75" thickBot="1">
      <c r="A18" s="669"/>
      <c r="B18" s="669"/>
      <c r="C18" s="669"/>
      <c r="D18" s="669"/>
      <c r="E18" s="670"/>
    </row>
    <row r="19" spans="1:5" ht="13.15" customHeight="1">
      <c r="A19" s="901" t="s">
        <v>209</v>
      </c>
      <c r="B19" s="902"/>
      <c r="C19" s="902"/>
      <c r="D19" s="902"/>
      <c r="E19" s="903"/>
    </row>
    <row r="20" spans="1:5" ht="39.6" customHeight="1" thickBot="1">
      <c r="A20" s="904"/>
      <c r="B20" s="905"/>
      <c r="C20" s="905"/>
      <c r="D20" s="905"/>
      <c r="E20" s="906"/>
    </row>
  </sheetData>
  <mergeCells count="5">
    <mergeCell ref="A19:E20"/>
    <mergeCell ref="A1:E1"/>
    <mergeCell ref="A4:E4"/>
    <mergeCell ref="A17:D17"/>
    <mergeCell ref="A2:E2"/>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CF934-852D-4643-9E92-5F3066E16FC8}">
  <sheetPr codeName="Sheet13">
    <tabColor theme="0"/>
    <pageSetUpPr fitToPage="1"/>
  </sheetPr>
  <dimension ref="A1:F9"/>
  <sheetViews>
    <sheetView showGridLines="0" zoomScale="90" zoomScaleNormal="90" workbookViewId="0">
      <selection activeCell="H3" sqref="H3"/>
    </sheetView>
  </sheetViews>
  <sheetFormatPr defaultColWidth="9.42578125" defaultRowHeight="13.5"/>
  <cols>
    <col min="1" max="1" width="73.42578125" style="514" customWidth="1"/>
    <col min="2" max="2" width="18.42578125" style="515" customWidth="1"/>
    <col min="3" max="3" width="17.42578125" style="355" customWidth="1"/>
    <col min="4" max="4" width="27.42578125" style="307" customWidth="1"/>
    <col min="5" max="16384" width="9.42578125" style="307"/>
  </cols>
  <sheetData>
    <row r="1" spans="1:6" s="305" customFormat="1" ht="11.25">
      <c r="A1" s="885"/>
      <c r="B1" s="885"/>
      <c r="C1" s="885"/>
    </row>
    <row r="2" spans="1:6" s="306" customFormat="1" ht="19.5" thickBot="1">
      <c r="A2" s="891" t="s">
        <v>210</v>
      </c>
      <c r="B2" s="891"/>
      <c r="C2" s="891"/>
      <c r="D2" s="506"/>
      <c r="E2" s="506"/>
      <c r="F2" s="506"/>
    </row>
    <row r="3" spans="1:6" s="367" customFormat="1" ht="162.75" customHeight="1" thickBot="1">
      <c r="A3" s="850" t="s">
        <v>211</v>
      </c>
      <c r="B3" s="851"/>
      <c r="C3" s="852"/>
    </row>
    <row r="4" spans="1:6" s="367" customFormat="1" ht="13.5" customHeight="1" thickBot="1">
      <c r="A4" s="507"/>
      <c r="B4" s="508"/>
      <c r="C4" s="508"/>
    </row>
    <row r="5" spans="1:6" s="367" customFormat="1" ht="13.5" customHeight="1" thickBot="1">
      <c r="A5" s="509" t="s">
        <v>212</v>
      </c>
      <c r="B5" s="913" t="s">
        <v>213</v>
      </c>
      <c r="C5" s="914"/>
    </row>
    <row r="6" spans="1:6" s="320" customFormat="1" ht="42.75" customHeight="1">
      <c r="A6" s="510" t="s">
        <v>214</v>
      </c>
      <c r="B6" s="911"/>
      <c r="C6" s="912"/>
    </row>
    <row r="7" spans="1:6" s="320" customFormat="1" ht="35.25" customHeight="1" thickBot="1">
      <c r="A7" s="511" t="s">
        <v>215</v>
      </c>
      <c r="B7" s="915"/>
      <c r="C7" s="916"/>
    </row>
    <row r="8" spans="1:6" s="320" customFormat="1" ht="15.75" thickBot="1">
      <c r="A8" s="512"/>
      <c r="B8" s="513"/>
      <c r="C8" s="513"/>
    </row>
    <row r="9" spans="1:6" ht="45.2" customHeight="1" thickBot="1">
      <c r="A9" s="882" t="s">
        <v>32</v>
      </c>
      <c r="B9" s="883"/>
      <c r="C9" s="884"/>
    </row>
  </sheetData>
  <sheetProtection formatCells="0" formatColumns="0" insertHyperlinks="0"/>
  <mergeCells count="7">
    <mergeCell ref="A1:C1"/>
    <mergeCell ref="A2:C2"/>
    <mergeCell ref="A3:C3"/>
    <mergeCell ref="A9:C9"/>
    <mergeCell ref="B6:C6"/>
    <mergeCell ref="B5:C5"/>
    <mergeCell ref="B7:C7"/>
  </mergeCells>
  <printOptions horizontalCentered="1"/>
  <pageMargins left="0.5" right="0.5" top="0.25" bottom="0.25" header="0.5" footer="0.5"/>
  <pageSetup fitToHeight="0"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C1ECF2B-5F63-4115-8A18-5197F7D81A97}">
          <x14:formula1>
            <xm:f>List!$K$1:$K$3</xm:f>
          </x14:formula1>
          <xm:sqref>B6</xm:sqref>
        </x14:dataValidation>
        <x14:dataValidation type="list" allowBlank="1" showInputMessage="1" showErrorMessage="1" xr:uid="{0A63AF64-DEC4-4362-A17F-3D789738C619}">
          <x14:formula1>
            <xm:f>List!$M$1:$M$4</xm:f>
          </x14:formula1>
          <xm:sqref>B7:C7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FBCB-5E1C-4EAB-A5B7-EF99BCF6DD5A}">
  <sheetPr codeName="Sheet14"/>
  <dimension ref="A1:Z8"/>
  <sheetViews>
    <sheetView topLeftCell="Q1" workbookViewId="0">
      <selection activeCell="Z2" sqref="Z2"/>
    </sheetView>
  </sheetViews>
  <sheetFormatPr defaultColWidth="8.7109375" defaultRowHeight="12.75"/>
  <cols>
    <col min="20" max="20" width="29.42578125" style="49" bestFit="1" customWidth="1"/>
    <col min="21" max="21" width="8.42578125" style="49"/>
  </cols>
  <sheetData>
    <row r="1" spans="1:26">
      <c r="A1" s="19" t="s">
        <v>91</v>
      </c>
      <c r="C1" s="19" t="s">
        <v>142</v>
      </c>
      <c r="E1" t="s">
        <v>216</v>
      </c>
      <c r="G1" s="19" t="s">
        <v>85</v>
      </c>
      <c r="I1" s="19" t="s">
        <v>217</v>
      </c>
      <c r="K1" s="19" t="s">
        <v>85</v>
      </c>
      <c r="M1" s="19" t="s">
        <v>218</v>
      </c>
      <c r="O1" t="s">
        <v>219</v>
      </c>
      <c r="Q1" t="s">
        <v>85</v>
      </c>
      <c r="S1" t="s">
        <v>85</v>
      </c>
      <c r="T1" s="49" t="s">
        <v>142</v>
      </c>
      <c r="U1" s="49" t="s">
        <v>219</v>
      </c>
      <c r="V1" s="19" t="s">
        <v>220</v>
      </c>
      <c r="Z1" s="19" t="s">
        <v>221</v>
      </c>
    </row>
    <row r="2" spans="1:26">
      <c r="A2" s="19" t="s">
        <v>222</v>
      </c>
      <c r="C2" s="19" t="s">
        <v>87</v>
      </c>
      <c r="E2" t="s">
        <v>223</v>
      </c>
      <c r="G2" s="19" t="s">
        <v>92</v>
      </c>
      <c r="I2" s="19" t="s">
        <v>224</v>
      </c>
      <c r="K2" s="19" t="s">
        <v>92</v>
      </c>
      <c r="M2" s="19" t="s">
        <v>225</v>
      </c>
      <c r="O2" t="s">
        <v>226</v>
      </c>
      <c r="Q2" t="s">
        <v>92</v>
      </c>
      <c r="S2" t="s">
        <v>92</v>
      </c>
      <c r="T2" s="49" t="s">
        <v>87</v>
      </c>
      <c r="U2" s="49" t="s">
        <v>202</v>
      </c>
      <c r="V2" s="19" t="s">
        <v>227</v>
      </c>
      <c r="Z2" s="19" t="s">
        <v>88</v>
      </c>
    </row>
    <row r="3" spans="1:26" ht="38.25">
      <c r="A3" s="19" t="s">
        <v>84</v>
      </c>
      <c r="I3" s="19" t="s">
        <v>228</v>
      </c>
      <c r="M3" s="19" t="s">
        <v>229</v>
      </c>
      <c r="S3" s="19" t="s">
        <v>230</v>
      </c>
      <c r="T3" s="71" t="s">
        <v>231</v>
      </c>
      <c r="U3" s="49" t="s">
        <v>203</v>
      </c>
      <c r="V3" s="19" t="s">
        <v>232</v>
      </c>
    </row>
    <row r="4" spans="1:26">
      <c r="A4" s="19"/>
      <c r="I4" s="19" t="s">
        <v>233</v>
      </c>
      <c r="M4" s="19" t="s">
        <v>234</v>
      </c>
      <c r="T4" s="71" t="s">
        <v>230</v>
      </c>
      <c r="U4" s="71" t="s">
        <v>88</v>
      </c>
      <c r="V4" s="19" t="s">
        <v>235</v>
      </c>
    </row>
    <row r="5" spans="1:26" ht="25.5">
      <c r="I5" s="19" t="s">
        <v>236</v>
      </c>
      <c r="U5" s="71" t="s">
        <v>237</v>
      </c>
      <c r="V5" s="19" t="s">
        <v>238</v>
      </c>
    </row>
    <row r="6" spans="1:26">
      <c r="I6" s="19" t="s">
        <v>239</v>
      </c>
      <c r="U6" s="71" t="s">
        <v>230</v>
      </c>
      <c r="V6" s="19" t="s">
        <v>230</v>
      </c>
    </row>
    <row r="7" spans="1:26">
      <c r="I7" s="19" t="s">
        <v>240</v>
      </c>
      <c r="V7" s="19"/>
    </row>
    <row r="8" spans="1:26">
      <c r="I8" s="19" t="s">
        <v>88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79998168889431442"/>
    <pageSetUpPr fitToPage="1"/>
  </sheetPr>
  <dimension ref="A1:I48"/>
  <sheetViews>
    <sheetView showGridLines="0" tabSelected="1" zoomScaleNormal="100" workbookViewId="0">
      <selection activeCell="D30" sqref="D30:F30"/>
    </sheetView>
  </sheetViews>
  <sheetFormatPr defaultColWidth="9.42578125" defaultRowHeight="13.5"/>
  <cols>
    <col min="1" max="1" width="37.28515625" style="516" customWidth="1"/>
    <col min="2" max="6" width="25.42578125" style="516" customWidth="1"/>
    <col min="7" max="7" width="25.42578125" style="517" customWidth="1"/>
    <col min="8" max="14" width="9.42578125" style="517" customWidth="1"/>
    <col min="15" max="16384" width="9.42578125" style="517"/>
  </cols>
  <sheetData>
    <row r="1" spans="1:9" ht="57" customHeight="1">
      <c r="G1" s="674" t="s">
        <v>33</v>
      </c>
    </row>
    <row r="2" spans="1:9" ht="51" customHeight="1">
      <c r="A2" s="805" t="s">
        <v>34</v>
      </c>
      <c r="B2" s="805"/>
      <c r="C2" s="805"/>
      <c r="D2" s="805"/>
      <c r="E2" s="805"/>
      <c r="F2" s="805"/>
      <c r="G2" s="805"/>
    </row>
    <row r="3" spans="1:9" ht="11.25" customHeight="1">
      <c r="A3" s="518"/>
      <c r="B3" s="519"/>
      <c r="C3" s="519"/>
      <c r="D3" s="519"/>
      <c r="E3" s="519"/>
      <c r="F3" s="519"/>
      <c r="G3" s="520"/>
    </row>
    <row r="4" spans="1:9" s="521" customFormat="1" ht="75.400000000000006" customHeight="1">
      <c r="A4" s="816" t="s">
        <v>35</v>
      </c>
      <c r="B4" s="816"/>
      <c r="C4" s="816"/>
      <c r="D4" s="816"/>
      <c r="E4" s="816"/>
      <c r="F4" s="816"/>
      <c r="G4" s="816"/>
    </row>
    <row r="5" spans="1:9" ht="19.350000000000001" customHeight="1" thickBot="1">
      <c r="A5" s="522"/>
      <c r="B5" s="524"/>
      <c r="C5" s="524"/>
      <c r="D5" s="524"/>
      <c r="E5" s="524"/>
      <c r="F5" s="524"/>
      <c r="G5" s="525"/>
    </row>
    <row r="6" spans="1:9" ht="54.6" customHeight="1" thickBot="1">
      <c r="A6" s="831" t="s">
        <v>36</v>
      </c>
      <c r="B6" s="832"/>
      <c r="C6" s="832"/>
      <c r="D6" s="832"/>
      <c r="E6" s="832"/>
      <c r="F6" s="832"/>
      <c r="G6" s="833"/>
      <c r="H6" s="521"/>
    </row>
    <row r="7" spans="1:9" ht="278.45" customHeight="1" thickBot="1">
      <c r="A7" s="820" t="s">
        <v>37</v>
      </c>
      <c r="B7" s="821"/>
      <c r="C7" s="821"/>
      <c r="D7" s="821"/>
      <c r="E7" s="821"/>
      <c r="F7" s="821"/>
      <c r="G7" s="822"/>
      <c r="H7" s="521"/>
    </row>
    <row r="8" spans="1:9" ht="16.899999999999999" customHeight="1" thickBot="1">
      <c r="A8" s="526"/>
      <c r="B8" s="527"/>
      <c r="C8" s="527"/>
      <c r="D8" s="527"/>
      <c r="E8" s="527"/>
      <c r="F8" s="527" t="s">
        <v>38</v>
      </c>
      <c r="G8" s="527"/>
      <c r="H8" s="521"/>
    </row>
    <row r="9" spans="1:9" ht="42" customHeight="1" thickBot="1">
      <c r="A9" s="817" t="s">
        <v>39</v>
      </c>
      <c r="B9" s="818"/>
      <c r="C9" s="818"/>
      <c r="D9" s="818"/>
      <c r="E9" s="818"/>
      <c r="F9" s="818"/>
      <c r="G9" s="819"/>
      <c r="H9" s="521"/>
      <c r="I9" s="521"/>
    </row>
    <row r="10" spans="1:9" ht="93.75" customHeight="1" thickBot="1">
      <c r="A10" s="755" t="s">
        <v>8</v>
      </c>
      <c r="B10" s="528" t="s">
        <v>9</v>
      </c>
      <c r="C10" s="763" t="s">
        <v>40</v>
      </c>
      <c r="D10" s="528" t="s">
        <v>41</v>
      </c>
      <c r="E10" s="528" t="s">
        <v>42</v>
      </c>
      <c r="F10" s="812" t="s">
        <v>43</v>
      </c>
      <c r="G10" s="813"/>
    </row>
    <row r="11" spans="1:9" s="533" customFormat="1" ht="15" customHeight="1">
      <c r="A11" s="529" t="s">
        <v>44</v>
      </c>
      <c r="B11" s="530">
        <f>SUM(B12:B13)</f>
        <v>0</v>
      </c>
      <c r="C11" s="531" t="str">
        <f>IF(SUM(D11:E11)&gt;0,"Y","N")</f>
        <v>N</v>
      </c>
      <c r="D11" s="532">
        <f>SUM('Instructions and Summary'!D12:D13)</f>
        <v>0</v>
      </c>
      <c r="E11" s="532">
        <f>IFERROR(SUMIF('h. Indirect'!$A$8:$A$15,'Instructions and Summary'!A11,'h. Indirect'!$G$8:$G$15),0)</f>
        <v>0</v>
      </c>
      <c r="F11" s="814"/>
      <c r="G11" s="815"/>
    </row>
    <row r="12" spans="1:9" s="533" customFormat="1" ht="15" customHeight="1">
      <c r="A12" s="534" t="s">
        <v>14</v>
      </c>
      <c r="B12" s="530">
        <f>'a. Personnel'!E38</f>
        <v>0</v>
      </c>
      <c r="C12" s="535"/>
      <c r="D12" s="536">
        <f>SUM('a. Personnel'!L38)</f>
        <v>0</v>
      </c>
      <c r="E12" s="537"/>
      <c r="F12" s="806"/>
      <c r="G12" s="807"/>
    </row>
    <row r="13" spans="1:9" s="533" customFormat="1" ht="15" customHeight="1">
      <c r="A13" s="534" t="s">
        <v>15</v>
      </c>
      <c r="B13" s="530">
        <f>'a. Personnel'!F38</f>
        <v>0</v>
      </c>
      <c r="C13" s="535"/>
      <c r="D13" s="536">
        <f>SUM('a. Personnel'!M38)</f>
        <v>0</v>
      </c>
      <c r="E13" s="537"/>
      <c r="F13" s="806"/>
      <c r="G13" s="807"/>
    </row>
    <row r="14" spans="1:9" ht="15" customHeight="1">
      <c r="A14" s="538" t="s">
        <v>16</v>
      </c>
      <c r="B14" s="539">
        <f>'b. Travel'!M29</f>
        <v>0</v>
      </c>
      <c r="C14" s="540" t="str">
        <f>IF(SUM(D14:E14)&gt;0,"Y","N")</f>
        <v>N</v>
      </c>
      <c r="D14" s="536">
        <f>SUM('b. Travel'!Q29)</f>
        <v>0</v>
      </c>
      <c r="E14" s="541">
        <f>IFERROR(SUMIF('h. Indirect'!$A$8:$A$15,'Instructions and Summary'!A14,'h. Indirect'!$G$8:$G$15),0)</f>
        <v>0</v>
      </c>
      <c r="F14" s="806"/>
      <c r="G14" s="807"/>
    </row>
    <row r="15" spans="1:9" ht="15" customHeight="1">
      <c r="A15" s="538" t="s">
        <v>17</v>
      </c>
      <c r="B15" s="539">
        <f>'c. Equipment'!D24</f>
        <v>0</v>
      </c>
      <c r="C15" s="540" t="str">
        <f t="shared" ref="C15:C20" si="0">IF(SUM(D15:E15)&gt;0,"Y","N")</f>
        <v>N</v>
      </c>
      <c r="D15" s="536">
        <f>SUM('c. Equipment'!H24)</f>
        <v>0</v>
      </c>
      <c r="E15" s="541">
        <f>IFERROR(SUMIF('h. Indirect'!$A$8:$A$15,'Instructions and Summary'!A15,'h. Indirect'!$G$8:$G$15),0)</f>
        <v>0</v>
      </c>
      <c r="F15" s="806"/>
      <c r="G15" s="807"/>
    </row>
    <row r="16" spans="1:9" ht="15" customHeight="1">
      <c r="A16" s="538" t="s">
        <v>18</v>
      </c>
      <c r="B16" s="539">
        <f>'d. Supplies'!D40</f>
        <v>0</v>
      </c>
      <c r="C16" s="540" t="str">
        <f t="shared" si="0"/>
        <v>N</v>
      </c>
      <c r="D16" s="536">
        <f>SUM('d. Supplies'!H40)</f>
        <v>0</v>
      </c>
      <c r="E16" s="541">
        <f>IFERROR(SUMIF('h. Indirect'!$A$8:$A$15,'Instructions and Summary'!A16,'h. Indirect'!$G$8:$G$15),0)</f>
        <v>0</v>
      </c>
      <c r="F16" s="806"/>
      <c r="G16" s="807"/>
    </row>
    <row r="17" spans="1:8" ht="15" customHeight="1">
      <c r="A17" s="542" t="s">
        <v>45</v>
      </c>
      <c r="B17" s="539">
        <f>'e1. Contractual'!B24</f>
        <v>0</v>
      </c>
      <c r="C17" s="540" t="str">
        <f t="shared" si="0"/>
        <v>N</v>
      </c>
      <c r="D17" s="536">
        <f>'e1. Contractual'!F24</f>
        <v>0</v>
      </c>
      <c r="E17" s="541">
        <f>IFERROR(SUMIF('h. Indirect'!$A$8:$A$15,'Instructions and Summary'!A17,'h. Indirect'!$G$8:$G$15),0)</f>
        <v>0</v>
      </c>
      <c r="F17" s="753"/>
      <c r="G17" s="754"/>
    </row>
    <row r="18" spans="1:8" ht="15" customHeight="1">
      <c r="A18" s="542" t="s">
        <v>46</v>
      </c>
      <c r="B18" s="539">
        <f>'e2. Subawards'!C24</f>
        <v>0</v>
      </c>
      <c r="C18" s="540" t="str">
        <f t="shared" si="0"/>
        <v>N</v>
      </c>
      <c r="D18" s="536">
        <f>'e2. Subawards'!G24</f>
        <v>0</v>
      </c>
      <c r="E18" s="541">
        <f>IFERROR(SUMIF('h. Indirect'!$A$8:$A$15,'Instructions and Summary'!A18,'h. Indirect'!$G$8:$G$15),0)</f>
        <v>0</v>
      </c>
      <c r="F18" s="806"/>
      <c r="G18" s="807"/>
    </row>
    <row r="19" spans="1:8" ht="15" customHeight="1">
      <c r="A19" s="538" t="s">
        <v>20</v>
      </c>
      <c r="B19" s="530">
        <f>'f. Construction'!B24</f>
        <v>0</v>
      </c>
      <c r="C19" s="540" t="str">
        <f t="shared" si="0"/>
        <v>N</v>
      </c>
      <c r="D19" s="536">
        <f>'f. Construction'!F24</f>
        <v>0</v>
      </c>
      <c r="E19" s="541">
        <f>IFERROR(SUMIF('h. Indirect'!$A$8:$A$15,'Instructions and Summary'!A19,'h. Indirect'!$G$8:$G$15),0)</f>
        <v>0</v>
      </c>
      <c r="F19" s="806"/>
      <c r="G19" s="807"/>
    </row>
    <row r="20" spans="1:8" ht="15" customHeight="1" thickBot="1">
      <c r="A20" s="542" t="s">
        <v>21</v>
      </c>
      <c r="B20" s="543">
        <f>'g. Other'!B19</f>
        <v>0</v>
      </c>
      <c r="C20" s="540" t="str">
        <f t="shared" si="0"/>
        <v>N</v>
      </c>
      <c r="D20" s="544">
        <f>'g. Other'!F19</f>
        <v>0</v>
      </c>
      <c r="E20" s="545">
        <f>IFERROR(SUMIF('h. Indirect'!$A$8:$A$15,'Instructions and Summary'!A20,'h. Indirect'!$G$8:$G$15),0)</f>
        <v>0</v>
      </c>
      <c r="F20" s="808"/>
      <c r="G20" s="809"/>
    </row>
    <row r="21" spans="1:8" ht="57.4" customHeight="1" thickBot="1">
      <c r="A21" s="546" t="s">
        <v>47</v>
      </c>
      <c r="B21" s="547">
        <f>SUM(B11,B14:B20)</f>
        <v>0</v>
      </c>
      <c r="C21" s="548" t="s">
        <v>48</v>
      </c>
      <c r="D21" s="547">
        <f>SUM(D11,D14:D20)</f>
        <v>0</v>
      </c>
      <c r="E21" s="549">
        <f>SUM(E11,E14:E20)</f>
        <v>0</v>
      </c>
      <c r="F21" s="810"/>
      <c r="G21" s="811"/>
    </row>
    <row r="22" spans="1:8" ht="15" customHeight="1" thickBot="1">
      <c r="A22" s="550" t="s">
        <v>49</v>
      </c>
      <c r="B22" s="549">
        <f>'h. Indirect'!D17</f>
        <v>0</v>
      </c>
      <c r="C22" s="521"/>
      <c r="D22" s="521"/>
      <c r="E22" s="521"/>
      <c r="F22" s="521"/>
    </row>
    <row r="23" spans="1:8" ht="15" customHeight="1" thickBot="1">
      <c r="A23" s="552" t="s">
        <v>29</v>
      </c>
      <c r="B23" s="549">
        <f>B21+B22</f>
        <v>0</v>
      </c>
      <c r="C23" s="551"/>
      <c r="D23" s="551"/>
      <c r="E23" s="551"/>
      <c r="F23" s="551"/>
      <c r="G23" s="551"/>
      <c r="H23" s="521"/>
    </row>
    <row r="24" spans="1:8" ht="15" customHeight="1" thickBot="1">
      <c r="A24"/>
      <c r="B24"/>
      <c r="C24" s="551"/>
      <c r="D24" s="551"/>
      <c r="E24" s="551"/>
      <c r="F24" s="551"/>
      <c r="G24" s="551"/>
      <c r="H24" s="521"/>
    </row>
    <row r="25" spans="1:8" ht="15">
      <c r="A25" s="675" t="s">
        <v>27</v>
      </c>
      <c r="B25" s="697">
        <f>'i. Cost Sharing-Matching'!E17</f>
        <v>0</v>
      </c>
      <c r="C25" s="834" t="s">
        <v>50</v>
      </c>
      <c r="D25" s="835"/>
      <c r="E25" s="835"/>
      <c r="F25" s="836"/>
      <c r="G25" s="554"/>
    </row>
    <row r="26" spans="1:8" ht="18" customHeight="1" thickBot="1">
      <c r="A26" s="676" t="s">
        <v>51</v>
      </c>
      <c r="B26" s="677">
        <f>IFERROR(B25/B28,0)</f>
        <v>0</v>
      </c>
      <c r="C26" s="837"/>
      <c r="D26" s="838"/>
      <c r="E26" s="838"/>
      <c r="F26" s="839"/>
      <c r="G26" s="554"/>
    </row>
    <row r="27" spans="1:8" ht="15" customHeight="1" thickBot="1">
      <c r="A27"/>
      <c r="B27"/>
      <c r="C27" s="551"/>
      <c r="D27" s="551"/>
      <c r="E27" s="551"/>
      <c r="F27" s="551"/>
      <c r="G27" s="551"/>
      <c r="H27" s="521"/>
    </row>
    <row r="28" spans="1:8" ht="30.75" thickBot="1">
      <c r="A28" s="550" t="s">
        <v>52</v>
      </c>
      <c r="B28" s="549">
        <f>B23-B25</f>
        <v>0</v>
      </c>
      <c r="C28" s="553"/>
      <c r="D28" s="828"/>
      <c r="E28" s="828"/>
      <c r="F28" s="828"/>
      <c r="G28" s="554"/>
    </row>
    <row r="29" spans="1:8" ht="15.75" thickBot="1">
      <c r="A29" s="523"/>
      <c r="B29" s="553"/>
      <c r="C29" s="553"/>
      <c r="D29" s="752"/>
      <c r="E29" s="752"/>
      <c r="F29" s="752"/>
      <c r="G29" s="554"/>
    </row>
    <row r="30" spans="1:8" ht="61.5" customHeight="1" thickBot="1">
      <c r="A30" s="826" t="s">
        <v>53</v>
      </c>
      <c r="B30" s="827"/>
      <c r="C30" s="740">
        <f>IFERROR(#REF!/B23,0)</f>
        <v>0</v>
      </c>
      <c r="D30" s="829" t="s">
        <v>54</v>
      </c>
      <c r="E30" s="829"/>
      <c r="F30" s="830"/>
    </row>
    <row r="31" spans="1:8" ht="15" customHeight="1" thickBot="1">
      <c r="A31" s="555"/>
      <c r="B31" s="553"/>
      <c r="C31" s="739"/>
      <c r="D31" s="517"/>
      <c r="E31" s="517"/>
      <c r="F31" s="517"/>
    </row>
    <row r="32" spans="1:8" ht="15" customHeight="1" thickBot="1">
      <c r="A32" s="523"/>
      <c r="B32" s="823" t="s">
        <v>55</v>
      </c>
      <c r="C32" s="824"/>
      <c r="D32" s="824"/>
      <c r="E32" s="825"/>
      <c r="F32" s="517"/>
    </row>
    <row r="33" spans="1:7" ht="15" customHeight="1" thickBot="1">
      <c r="A33" s="556"/>
      <c r="B33" s="557" t="s">
        <v>56</v>
      </c>
      <c r="C33" s="558" t="s">
        <v>57</v>
      </c>
      <c r="D33" s="557" t="s">
        <v>58</v>
      </c>
      <c r="E33" s="559" t="s">
        <v>59</v>
      </c>
      <c r="F33" s="517"/>
    </row>
    <row r="34" spans="1:7" ht="15" customHeight="1">
      <c r="A34" s="560" t="s">
        <v>44</v>
      </c>
      <c r="B34" s="561">
        <f>'a. Personnel'!B42</f>
        <v>0</v>
      </c>
      <c r="C34" s="561">
        <f>'a. Personnel'!C42</f>
        <v>0</v>
      </c>
      <c r="D34" s="561">
        <f>'a. Personnel'!D42</f>
        <v>0</v>
      </c>
      <c r="E34" s="561">
        <f>'a. Personnel'!E42</f>
        <v>0</v>
      </c>
      <c r="F34" s="517"/>
    </row>
    <row r="35" spans="1:7" ht="15" customHeight="1">
      <c r="A35" s="562" t="s">
        <v>16</v>
      </c>
      <c r="B35" s="563">
        <f>'b. Travel'!B33</f>
        <v>0</v>
      </c>
      <c r="C35" s="563">
        <f>'b. Travel'!C33</f>
        <v>0</v>
      </c>
      <c r="D35" s="563">
        <f>'b. Travel'!D33</f>
        <v>0</v>
      </c>
      <c r="E35" s="563">
        <f>'b. Travel'!E33</f>
        <v>0</v>
      </c>
      <c r="F35" s="517"/>
    </row>
    <row r="36" spans="1:7" ht="15" customHeight="1">
      <c r="A36" s="562" t="s">
        <v>17</v>
      </c>
      <c r="B36" s="563">
        <f>'c. Equipment'!B28</f>
        <v>0</v>
      </c>
      <c r="C36" s="563">
        <f>'c. Equipment'!C28</f>
        <v>0</v>
      </c>
      <c r="D36" s="563">
        <f>'c. Equipment'!D28</f>
        <v>0</v>
      </c>
      <c r="E36" s="563">
        <f>'c. Equipment'!E28</f>
        <v>0</v>
      </c>
      <c r="F36" s="517"/>
    </row>
    <row r="37" spans="1:7" ht="15" customHeight="1">
      <c r="A37" s="562" t="s">
        <v>18</v>
      </c>
      <c r="B37" s="563">
        <f>'d. Supplies'!B44</f>
        <v>0</v>
      </c>
      <c r="C37" s="563">
        <f>'d. Supplies'!C44</f>
        <v>0</v>
      </c>
      <c r="D37" s="563">
        <f>'d. Supplies'!D44</f>
        <v>0</v>
      </c>
      <c r="E37" s="563">
        <f>'d. Supplies'!E44</f>
        <v>0</v>
      </c>
      <c r="F37" s="517"/>
    </row>
    <row r="38" spans="1:7" ht="15" customHeight="1">
      <c r="A38" s="562" t="s">
        <v>45</v>
      </c>
      <c r="B38" s="563">
        <f>'e1. Contractual'!B28</f>
        <v>0</v>
      </c>
      <c r="C38" s="563">
        <f>'e1. Contractual'!C28</f>
        <v>0</v>
      </c>
      <c r="D38" s="563">
        <f>'e1. Contractual'!D28</f>
        <v>0</v>
      </c>
      <c r="E38" s="563">
        <f>'e1. Contractual'!E28</f>
        <v>0</v>
      </c>
      <c r="F38" s="517"/>
    </row>
    <row r="39" spans="1:7" ht="15" customHeight="1">
      <c r="A39" s="562" t="s">
        <v>46</v>
      </c>
      <c r="B39" s="563">
        <f>'e2. Subawards'!B28</f>
        <v>0</v>
      </c>
      <c r="C39" s="563">
        <f>'e2. Subawards'!C28</f>
        <v>0</v>
      </c>
      <c r="D39" s="563">
        <f>'e2. Subawards'!D28</f>
        <v>0</v>
      </c>
      <c r="E39" s="563">
        <f>'e2. Subawards'!E28</f>
        <v>0</v>
      </c>
      <c r="F39" s="517"/>
    </row>
    <row r="40" spans="1:7" ht="15" customHeight="1">
      <c r="A40" s="562" t="s">
        <v>20</v>
      </c>
      <c r="B40" s="563">
        <f>'f. Construction'!B28</f>
        <v>0</v>
      </c>
      <c r="C40" s="563">
        <f>'f. Construction'!C28</f>
        <v>0</v>
      </c>
      <c r="D40" s="563">
        <f>'f. Construction'!D28</f>
        <v>0</v>
      </c>
      <c r="E40" s="563">
        <f>'f. Construction'!E28</f>
        <v>0</v>
      </c>
      <c r="F40" s="517"/>
    </row>
    <row r="41" spans="1:7" ht="15" customHeight="1" thickBot="1">
      <c r="A41" s="562" t="s">
        <v>21</v>
      </c>
      <c r="B41" s="563">
        <f>'g. Other'!B23</f>
        <v>0</v>
      </c>
      <c r="C41" s="563">
        <f>'g. Other'!C23</f>
        <v>0</v>
      </c>
      <c r="D41" s="563">
        <f>'g. Other'!D23</f>
        <v>0</v>
      </c>
      <c r="E41" s="563">
        <f>'g. Other'!E23</f>
        <v>0</v>
      </c>
      <c r="F41" s="517"/>
    </row>
    <row r="42" spans="1:7" ht="15" customHeight="1" thickBot="1">
      <c r="A42" s="564" t="s">
        <v>60</v>
      </c>
      <c r="B42" s="565">
        <f>(SUMIFS('a. Personnel'!$H$10:$H$36,'a. Personnel'!$I$10:$I$36,'Instructions and Summary'!B33,'a. Personnel'!$J$10:$J$36,"Yes")*'h. Indirect'!$C$8)+(SUMIFS('b. Travel'!$M$8:$M$27,'b. Travel'!$N$8:$N$27,'Instructions and Summary'!B33,'b. Travel'!$O$8:$O$27,"Yes")*'h. Indirect'!$C$9)+(SUMIFS('c. Equipment'!$D$8:$D$22,'c. Equipment'!$E$8:$E$22,'Instructions and Summary'!B33,'c. Equipment'!$F$8:$F$22,"Yes")*'h. Indirect'!$C$10)+(SUMIFS('d. Supplies'!$D$9:$D$38,'d. Supplies'!$E$9:$E$38,'Instructions and Summary'!B33,'d. Supplies'!$F$9:$F$38,"Yes")*'h. Indirect'!$C$11)+(SUMIFS('e1. Contractual'!$B$8:$B$22,'e1. Contractual'!$C$8:$C$22,'Instructions and Summary'!B33,'e1. Contractual'!$D$8:$D$22,"Yes")*'h. Indirect'!$C$12)+(SUMIFS('e2. Subawards'!$C$8:$C$22,'e2. Subawards'!$D$8:$D$22,'Instructions and Summary'!B33,'e2. Subawards'!$E$8:$E$22,"Yes")*'h. Indirect'!$C$13)+(SUMIFS('f. Construction'!$B$8:$B$22,'f. Construction'!$C$8:$C$22,'Instructions and Summary'!B33,'f. Construction'!$D$8:$D$22,"Yes")*'h. Indirect'!$C$14)+(SUMIFS('g. Other'!$B$8:$B$17,'g. Other'!$C$8:$C$17,'Instructions and Summary'!B33,'g. Other'!$D$8:$D$17,"Yes")*'h. Indirect'!$C$15)</f>
        <v>0</v>
      </c>
      <c r="C42" s="565">
        <f>(SUMIFS('a. Personnel'!$H$10:$H$36,'a. Personnel'!$I$10:$I$36,'Instructions and Summary'!C33,'a. Personnel'!$J$10:$J$36,"Yes")*'h. Indirect'!$C$8)+(SUMIFS('b. Travel'!$M$8:$M$27,'b. Travel'!$N$8:$N$27,'Instructions and Summary'!C33,'b. Travel'!$O$8:$O$27,"Yes")*'h. Indirect'!$C$9)+(SUMIFS('c. Equipment'!$D$8:$D$22,'c. Equipment'!$E$8:$E$22,'Instructions and Summary'!C33,'c. Equipment'!$F$8:$F$22,"Yes")*'h. Indirect'!$C$10)+(SUMIFS('d. Supplies'!$D$9:$D$38,'d. Supplies'!$E$9:$E$38,'Instructions and Summary'!C33,'d. Supplies'!$F$9:$F$38,"Yes")*'h. Indirect'!$C$11)+(SUMIFS('e1. Contractual'!$B$8:$B$22,'e1. Contractual'!$C$8:$C$22,'Instructions and Summary'!C33,'e1. Contractual'!$D$8:$D$22,"Yes")*'h. Indirect'!$C$12)+(SUMIFS('e2. Subawards'!$C$8:$C$22,'e2. Subawards'!$D$8:$D$22,'Instructions and Summary'!C33,'e2. Subawards'!$E$8:$E$22,"Yes")*'h. Indirect'!$C$13)+(SUMIFS('f. Construction'!$B$8:$B$22,'f. Construction'!$C$8:$C$22,'Instructions and Summary'!C33,'f. Construction'!$D$8:$D$22,"Yes")*'h. Indirect'!$C$14)+(SUMIFS('g. Other'!$B$8:$B$17,'g. Other'!$C$8:$C$17,'Instructions and Summary'!C33,'g. Other'!$D$8:$D$17,"Yes")*'h. Indirect'!$C$15)</f>
        <v>0</v>
      </c>
      <c r="D42" s="565">
        <f>(SUMIFS('a. Personnel'!$H$10:$H$36,'a. Personnel'!$I$10:$I$36,'Instructions and Summary'!D33,'a. Personnel'!$J$10:$J$36,"Yes")*'h. Indirect'!$C$8)+(SUMIFS('b. Travel'!$M$8:$M$27,'b. Travel'!$N$8:$N$27,'Instructions and Summary'!D33,'b. Travel'!$O$8:$O$27,"Yes")*'h. Indirect'!$C$9)+(SUMIFS('c. Equipment'!$D$8:$D$22,'c. Equipment'!$E$8:$E$22,'Instructions and Summary'!D33,'c. Equipment'!$F$8:$F$22,"Yes")*'h. Indirect'!$C$10)+(SUMIFS('d. Supplies'!$D$9:$D$38,'d. Supplies'!$E$9:$E$38,'Instructions and Summary'!D33,'d. Supplies'!$F$9:$F$38,"Yes")*'h. Indirect'!$C$11)+(SUMIFS('e1. Contractual'!$B$8:$B$22,'e1. Contractual'!$C$8:$C$22,'Instructions and Summary'!D33,'e1. Contractual'!$D$8:$D$22,"Yes")*'h. Indirect'!$C$12)+(SUMIFS('e2. Subawards'!$C$8:$C$22,'e2. Subawards'!$D$8:$D$22,'Instructions and Summary'!D33,'e2. Subawards'!$E$8:$E$22,"Yes")*'h. Indirect'!$C$13)+(SUMIFS('f. Construction'!$B$8:$B$22,'f. Construction'!$C$8:$C$22,'Instructions and Summary'!D33,'f. Construction'!$D$8:$D$22,"Yes")*'h. Indirect'!$C$14)+(SUMIFS('g. Other'!$B$8:$B$17,'g. Other'!$C$8:$C$17,'Instructions and Summary'!D33,'g. Other'!$D$8:$D$17,"Yes")*'h. Indirect'!$C$15)</f>
        <v>0</v>
      </c>
      <c r="E42" s="565">
        <f>(SUMIFS('a. Personnel'!$H$10:$H$36,'a. Personnel'!$I$10:$I$36,'Instructions and Summary'!E33,'a. Personnel'!$J$10:$J$36,"Yes")*'h. Indirect'!$C$8)+(SUMIFS('b. Travel'!$M$8:$M$27,'b. Travel'!$N$8:$N$27,'Instructions and Summary'!E33,'b. Travel'!$O$8:$O$27,"Yes")*'h. Indirect'!$C$9)+(SUMIFS('c. Equipment'!$D$8:$D$22,'c. Equipment'!$E$8:$E$22,'Instructions and Summary'!E33,'c. Equipment'!$F$8:$F$22,"Yes")*'h. Indirect'!$C$10)+(SUMIFS('d. Supplies'!$D$9:$D$38,'d. Supplies'!$E$9:$E$38,'Instructions and Summary'!E33,'d. Supplies'!$F$9:$F$38,"Yes")*'h. Indirect'!$C$11)+(SUMIFS('e1. Contractual'!$B$8:$B$22,'e1. Contractual'!$C$8:$C$22,'Instructions and Summary'!E33,'e1. Contractual'!$D$8:$D$22,"Yes")*'h. Indirect'!$C$12)+(SUMIFS('e2. Subawards'!$C$8:$C$22,'e2. Subawards'!$D$8:$D$22,'Instructions and Summary'!E33,'e2. Subawards'!$E$8:$E$22,"Yes")*'h. Indirect'!$C$13)+(SUMIFS('f. Construction'!$B$8:$B$22,'f. Construction'!$C$8:$C$22,'Instructions and Summary'!E33,'f. Construction'!$D$8:$D$22,"Yes")*'h. Indirect'!$C$14)+(SUMIFS('g. Other'!$B$8:$B$17,'g. Other'!$C$8:$C$17,'Instructions and Summary'!E33,'g. Other'!$D$8:$D$17,"Yes")*'h. Indirect'!$C$15)</f>
        <v>0</v>
      </c>
      <c r="F42" s="566" t="s">
        <v>29</v>
      </c>
    </row>
    <row r="43" spans="1:7" ht="15" customHeight="1" thickBot="1">
      <c r="A43" s="567" t="s">
        <v>61</v>
      </c>
      <c r="B43" s="549">
        <f>SUM(B34:B42)</f>
        <v>0</v>
      </c>
      <c r="C43" s="549">
        <f>SUM(C34:C42)</f>
        <v>0</v>
      </c>
      <c r="D43" s="549">
        <f>SUM(D34:D42)</f>
        <v>0</v>
      </c>
      <c r="E43" s="549">
        <f>SUM(E34:E42)</f>
        <v>0</v>
      </c>
      <c r="F43" s="568">
        <f>SUM(B43:E43)</f>
        <v>0</v>
      </c>
    </row>
    <row r="44" spans="1:7" ht="15" customHeight="1" thickBot="1">
      <c r="A44" s="523"/>
      <c r="B44" s="553"/>
      <c r="C44" s="569"/>
      <c r="D44" s="517"/>
      <c r="E44" s="517"/>
      <c r="F44" s="517"/>
    </row>
    <row r="45" spans="1:7" ht="87.95" customHeight="1" thickBot="1">
      <c r="A45" s="802" t="s">
        <v>32</v>
      </c>
      <c r="B45" s="803"/>
      <c r="C45" s="803"/>
      <c r="D45" s="803"/>
      <c r="E45" s="803"/>
      <c r="F45" s="803"/>
      <c r="G45" s="804"/>
    </row>
    <row r="48" spans="1:7">
      <c r="A48" s="570"/>
      <c r="B48" s="570"/>
      <c r="C48" s="570"/>
      <c r="D48" s="570"/>
      <c r="E48" s="570"/>
      <c r="F48" s="570"/>
    </row>
  </sheetData>
  <sheetProtection formatCells="0" formatColumns="0" formatRows="0"/>
  <mergeCells count="22">
    <mergeCell ref="B32:E32"/>
    <mergeCell ref="A30:B30"/>
    <mergeCell ref="D28:F28"/>
    <mergeCell ref="D30:F30"/>
    <mergeCell ref="A6:G6"/>
    <mergeCell ref="C25:F26"/>
    <mergeCell ref="A45:G45"/>
    <mergeCell ref="A2:G2"/>
    <mergeCell ref="F19:G19"/>
    <mergeCell ref="F20:G20"/>
    <mergeCell ref="F21:G21"/>
    <mergeCell ref="F10:G10"/>
    <mergeCell ref="F11:G11"/>
    <mergeCell ref="F12:G12"/>
    <mergeCell ref="F13:G13"/>
    <mergeCell ref="F14:G14"/>
    <mergeCell ref="F15:G15"/>
    <mergeCell ref="F16:G16"/>
    <mergeCell ref="F18:G18"/>
    <mergeCell ref="A4:G4"/>
    <mergeCell ref="A9:G9"/>
    <mergeCell ref="A7:G7"/>
  </mergeCells>
  <phoneticPr fontId="4" type="noConversion"/>
  <conditionalFormatting sqref="C30">
    <cfRule type="cellIs" dxfId="238" priority="3" operator="lessThanOrEqual">
      <formula>0.02</formula>
    </cfRule>
    <cfRule type="cellIs" dxfId="237" priority="4" operator="greaterThan">
      <formula>0.02</formula>
    </cfRule>
  </conditionalFormatting>
  <conditionalFormatting sqref="D14">
    <cfRule type="expression" dxfId="236" priority="16">
      <formula>$C14="no"</formula>
    </cfRule>
  </conditionalFormatting>
  <conditionalFormatting sqref="F14">
    <cfRule type="expression" dxfId="235" priority="22">
      <formula>$C12="no"</formula>
    </cfRule>
  </conditionalFormatting>
  <printOptions horizontalCentered="1"/>
  <pageMargins left="0.5" right="0.5" top="0.25" bottom="0.25" header="0.5" footer="0.5"/>
  <pageSetup scale="49"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A4B1-4A0D-497F-94B9-F2E9E99FC9A6}">
  <sheetPr codeName="Sheet3">
    <tabColor theme="0"/>
    <pageSetUpPr fitToPage="1"/>
  </sheetPr>
  <dimension ref="A1:AA45"/>
  <sheetViews>
    <sheetView showGridLines="0" zoomScale="80" zoomScaleNormal="80" workbookViewId="0">
      <selection activeCell="A4" sqref="A4"/>
    </sheetView>
  </sheetViews>
  <sheetFormatPr defaultColWidth="9.42578125" defaultRowHeight="12.75" customHeight="1"/>
  <cols>
    <col min="1" max="2" width="17.7109375" style="3" customWidth="1"/>
    <col min="3" max="3" width="17.7109375" style="20" customWidth="1"/>
    <col min="4" max="6" width="17.7109375" style="9" customWidth="1"/>
    <col min="7" max="7" width="17.7109375" style="8" customWidth="1"/>
    <col min="8" max="8" width="20.28515625" style="41" customWidth="1"/>
    <col min="9" max="11" width="17.7109375" style="8" customWidth="1"/>
    <col min="12" max="12" width="17.7109375" style="10" customWidth="1"/>
    <col min="13" max="13" width="17.7109375" style="3" customWidth="1"/>
    <col min="14" max="14" width="50.42578125" style="7" customWidth="1"/>
    <col min="15" max="18" width="17.7109375" style="3" customWidth="1"/>
    <col min="19" max="19" width="23.85546875" style="3" customWidth="1"/>
    <col min="20" max="20" width="17.7109375" style="3" customWidth="1"/>
    <col min="21" max="21" width="18.85546875" style="3" customWidth="1"/>
    <col min="22" max="26" width="9.42578125" style="3" hidden="1" customWidth="1"/>
    <col min="27" max="16384" width="9.42578125" style="3"/>
  </cols>
  <sheetData>
    <row r="1" spans="1:27" s="18" customFormat="1" ht="11.25">
      <c r="A1" s="113"/>
      <c r="B1" s="113"/>
      <c r="C1" s="114"/>
      <c r="D1" s="115"/>
      <c r="E1" s="115"/>
      <c r="F1" s="115"/>
      <c r="G1" s="115"/>
      <c r="H1" s="116"/>
      <c r="I1" s="117"/>
      <c r="J1" s="117"/>
      <c r="K1" s="117"/>
      <c r="L1" s="118"/>
    </row>
    <row r="2" spans="1:27" s="1" customFormat="1" ht="24.6" customHeight="1">
      <c r="A2" s="840" t="s">
        <v>44</v>
      </c>
      <c r="B2" s="840"/>
      <c r="C2" s="840"/>
      <c r="D2" s="840"/>
      <c r="E2" s="840"/>
      <c r="F2" s="840"/>
      <c r="G2" s="840"/>
      <c r="H2" s="840"/>
      <c r="I2" s="840"/>
      <c r="J2" s="840"/>
      <c r="K2" s="840"/>
      <c r="L2" s="840"/>
      <c r="M2" s="840"/>
      <c r="N2" s="840"/>
      <c r="O2" s="840"/>
      <c r="P2" s="840"/>
      <c r="Q2" s="840"/>
      <c r="R2" s="840"/>
      <c r="S2" s="840"/>
      <c r="T2" s="714"/>
      <c r="U2" s="714"/>
      <c r="V2" s="714"/>
      <c r="W2" s="714"/>
      <c r="X2" s="714"/>
      <c r="Y2" s="714"/>
      <c r="Z2" s="714"/>
    </row>
    <row r="3" spans="1:27" s="4" customFormat="1" ht="21" customHeight="1" thickBot="1">
      <c r="A3" s="71"/>
      <c r="B3" s="37"/>
      <c r="C3" s="37"/>
      <c r="D3" s="37"/>
      <c r="E3" s="37"/>
      <c r="F3" s="37"/>
      <c r="G3" s="37"/>
      <c r="H3" s="37"/>
      <c r="I3" s="37"/>
      <c r="J3" s="37"/>
      <c r="K3" s="37"/>
      <c r="L3" s="37"/>
      <c r="M3" s="37"/>
      <c r="N3" s="37"/>
      <c r="O3" s="195"/>
      <c r="P3" s="195"/>
      <c r="Q3" s="195"/>
      <c r="R3" s="195"/>
      <c r="S3" s="195"/>
      <c r="T3" s="195"/>
      <c r="U3" s="195"/>
      <c r="V3" s="195"/>
      <c r="W3" s="195"/>
      <c r="X3" s="195"/>
      <c r="Y3" s="195"/>
      <c r="Z3" s="195"/>
      <c r="AA3" s="195"/>
    </row>
    <row r="4" spans="1:27" ht="208.15" customHeight="1" thickBot="1">
      <c r="A4" s="850" t="s">
        <v>62</v>
      </c>
      <c r="B4" s="851"/>
      <c r="C4" s="851"/>
      <c r="D4" s="851"/>
      <c r="E4" s="851"/>
      <c r="F4" s="851"/>
      <c r="G4" s="851"/>
      <c r="H4" s="851"/>
      <c r="I4" s="851"/>
      <c r="J4" s="851"/>
      <c r="K4" s="851"/>
      <c r="L4" s="851"/>
      <c r="M4" s="851"/>
      <c r="N4" s="851"/>
      <c r="O4" s="851"/>
      <c r="P4" s="851"/>
      <c r="Q4" s="851"/>
      <c r="R4" s="851"/>
      <c r="S4" s="852"/>
      <c r="T4" s="517"/>
      <c r="U4" s="517"/>
      <c r="V4" s="517"/>
      <c r="W4" s="517"/>
      <c r="X4" s="517"/>
      <c r="Y4" s="517"/>
      <c r="Z4" s="517"/>
      <c r="AA4" s="37"/>
    </row>
    <row r="5" spans="1:27" ht="18" customHeight="1" thickBot="1">
      <c r="A5" s="195"/>
      <c r="B5" s="195"/>
      <c r="C5" s="195"/>
      <c r="D5" s="195"/>
      <c r="E5" s="195"/>
      <c r="F5" s="195"/>
      <c r="G5" s="195"/>
      <c r="H5" s="195"/>
      <c r="I5" s="195"/>
      <c r="J5" s="195"/>
      <c r="K5" s="195"/>
      <c r="L5" s="195"/>
      <c r="M5" s="195"/>
      <c r="N5" s="195"/>
      <c r="O5" s="37"/>
      <c r="P5" s="37"/>
      <c r="Q5" s="37"/>
      <c r="R5" s="37"/>
      <c r="S5" s="37"/>
      <c r="T5" s="37"/>
      <c r="U5" s="37"/>
      <c r="V5" s="37"/>
      <c r="W5" s="37"/>
      <c r="X5" s="37"/>
      <c r="Y5" s="37"/>
      <c r="Z5" s="37"/>
      <c r="AA5" s="37"/>
    </row>
    <row r="6" spans="1:27" ht="45.2" customHeight="1" thickBot="1">
      <c r="A6" s="111"/>
      <c r="B6" s="111"/>
      <c r="C6" s="119"/>
      <c r="D6" s="111"/>
      <c r="E6" s="111"/>
      <c r="F6" s="111"/>
      <c r="G6" s="111"/>
      <c r="H6" s="120"/>
      <c r="I6" s="121"/>
      <c r="J6" s="121"/>
      <c r="K6" s="121"/>
      <c r="L6" s="69"/>
      <c r="M6" s="37"/>
      <c r="N6" s="37"/>
      <c r="O6" s="844" t="s">
        <v>63</v>
      </c>
      <c r="P6" s="845"/>
      <c r="Q6" s="845"/>
      <c r="R6" s="845"/>
      <c r="S6" s="846"/>
      <c r="T6" s="37"/>
      <c r="U6" s="37"/>
      <c r="V6" s="37"/>
      <c r="W6" s="37"/>
      <c r="X6" s="37"/>
      <c r="Y6" s="37"/>
      <c r="Z6" s="37"/>
      <c r="AA6" s="37"/>
    </row>
    <row r="7" spans="1:27" s="5" customFormat="1" ht="92.45" customHeight="1" thickBot="1">
      <c r="A7" s="122" t="s">
        <v>64</v>
      </c>
      <c r="B7" s="123" t="s">
        <v>65</v>
      </c>
      <c r="C7" s="124" t="s">
        <v>66</v>
      </c>
      <c r="D7" s="125" t="s">
        <v>67</v>
      </c>
      <c r="E7" s="126" t="s">
        <v>68</v>
      </c>
      <c r="F7" s="126" t="s">
        <v>69</v>
      </c>
      <c r="G7" s="127" t="s">
        <v>70</v>
      </c>
      <c r="H7" s="126" t="s">
        <v>71</v>
      </c>
      <c r="I7" s="128" t="s">
        <v>72</v>
      </c>
      <c r="J7" s="126" t="s">
        <v>73</v>
      </c>
      <c r="K7" s="126" t="s">
        <v>74</v>
      </c>
      <c r="L7" s="126" t="s">
        <v>75</v>
      </c>
      <c r="M7" s="129" t="s">
        <v>76</v>
      </c>
      <c r="N7" s="232" t="s">
        <v>77</v>
      </c>
      <c r="O7" s="572" t="s">
        <v>78</v>
      </c>
      <c r="P7" s="211" t="s">
        <v>79</v>
      </c>
      <c r="Q7" s="211" t="s">
        <v>80</v>
      </c>
      <c r="R7" s="211" t="s">
        <v>81</v>
      </c>
      <c r="S7" s="229" t="s">
        <v>82</v>
      </c>
    </row>
    <row r="8" spans="1:27" s="7" customFormat="1" ht="153">
      <c r="A8" s="131" t="s">
        <v>83</v>
      </c>
      <c r="B8" s="132" t="s">
        <v>84</v>
      </c>
      <c r="C8" s="132">
        <v>1</v>
      </c>
      <c r="D8" s="133">
        <v>80000</v>
      </c>
      <c r="E8" s="133">
        <v>80000</v>
      </c>
      <c r="F8" s="133">
        <v>28000</v>
      </c>
      <c r="G8" s="134">
        <v>0.35</v>
      </c>
      <c r="H8" s="133">
        <v>108000</v>
      </c>
      <c r="I8" s="101" t="s">
        <v>56</v>
      </c>
      <c r="J8" s="133" t="s">
        <v>85</v>
      </c>
      <c r="K8" s="135">
        <v>0.3</v>
      </c>
      <c r="L8" s="133">
        <v>24000</v>
      </c>
      <c r="M8" s="136">
        <v>8400</v>
      </c>
      <c r="N8" s="231" t="s">
        <v>86</v>
      </c>
      <c r="O8" s="730" t="s">
        <v>85</v>
      </c>
      <c r="P8" s="138">
        <v>0</v>
      </c>
      <c r="Q8" s="731" t="s">
        <v>87</v>
      </c>
      <c r="R8" s="731" t="s">
        <v>88</v>
      </c>
      <c r="S8" s="732" t="s">
        <v>89</v>
      </c>
      <c r="T8" s="38"/>
      <c r="U8" s="38"/>
      <c r="V8" s="38"/>
      <c r="W8" s="38"/>
      <c r="X8" s="38"/>
      <c r="Y8" s="38"/>
      <c r="Z8" s="38"/>
      <c r="AA8" s="38"/>
    </row>
    <row r="9" spans="1:27" s="6" customFormat="1" ht="127.9" customHeight="1" thickBot="1">
      <c r="A9" s="137" t="s">
        <v>90</v>
      </c>
      <c r="B9" s="105" t="s">
        <v>91</v>
      </c>
      <c r="C9" s="105">
        <v>300</v>
      </c>
      <c r="D9" s="102">
        <v>300</v>
      </c>
      <c r="E9" s="138">
        <v>90000</v>
      </c>
      <c r="F9" s="102">
        <v>18000</v>
      </c>
      <c r="G9" s="104">
        <v>0.2</v>
      </c>
      <c r="H9" s="102">
        <v>108000</v>
      </c>
      <c r="I9" s="103" t="s">
        <v>56</v>
      </c>
      <c r="J9" s="103" t="s">
        <v>92</v>
      </c>
      <c r="K9" s="139">
        <v>1</v>
      </c>
      <c r="L9" s="102">
        <v>90000</v>
      </c>
      <c r="M9" s="191">
        <v>18000</v>
      </c>
      <c r="N9" s="230" t="s">
        <v>93</v>
      </c>
      <c r="O9" s="671" t="s">
        <v>92</v>
      </c>
      <c r="P9" s="102">
        <v>0</v>
      </c>
      <c r="Q9" s="225"/>
      <c r="R9" s="571"/>
      <c r="S9" s="672"/>
    </row>
    <row r="10" spans="1:27" s="6" customFormat="1" ht="15" customHeight="1">
      <c r="A10" s="94"/>
      <c r="B10" s="75"/>
      <c r="C10" s="75"/>
      <c r="D10" s="72"/>
      <c r="E10" s="140">
        <f>Table1[[#This Row],[Level of Effort]]*Table1[[#This Row],[Unit Cost]]</f>
        <v>0</v>
      </c>
      <c r="F10" s="141">
        <f t="shared" ref="F10:F36" si="0">E10*G10</f>
        <v>0</v>
      </c>
      <c r="G10" s="164">
        <v>0</v>
      </c>
      <c r="H10" s="142">
        <f>SUM(E10:F10)</f>
        <v>0</v>
      </c>
      <c r="I10" s="72"/>
      <c r="J10" s="72"/>
      <c r="K10" s="74"/>
      <c r="L10" s="141">
        <f>ROUND('a. Personnel'!$E10*'a. Personnel'!$K10,2)</f>
        <v>0</v>
      </c>
      <c r="M10" s="143">
        <f>ROUND('a. Personnel'!$F10*'a. Personnel'!$K10,2)</f>
        <v>0</v>
      </c>
      <c r="N10" s="82"/>
      <c r="O10" s="236"/>
      <c r="P10" s="678">
        <v>0</v>
      </c>
      <c r="Q10" s="203"/>
      <c r="R10" s="201"/>
      <c r="S10" s="202"/>
    </row>
    <row r="11" spans="1:27" s="6" customFormat="1" ht="15" customHeight="1">
      <c r="A11" s="94"/>
      <c r="B11" s="76"/>
      <c r="C11" s="76"/>
      <c r="D11" s="73"/>
      <c r="E11" s="144">
        <f>Table1[[#This Row],[Level of Effort]]*Table1[[#This Row],[Unit Cost]]</f>
        <v>0</v>
      </c>
      <c r="F11" s="141">
        <f t="shared" si="0"/>
        <v>0</v>
      </c>
      <c r="G11" s="165">
        <v>0</v>
      </c>
      <c r="H11" s="142">
        <f>SUM(E11:F11)</f>
        <v>0</v>
      </c>
      <c r="I11" s="73"/>
      <c r="J11" s="72"/>
      <c r="K11" s="74"/>
      <c r="L11" s="141">
        <f>ROUND('a. Personnel'!$E11*'a. Personnel'!$K11,2)</f>
        <v>0</v>
      </c>
      <c r="M11" s="143">
        <f>ROUND('a. Personnel'!$F11*'a. Personnel'!$K11,2)</f>
        <v>0</v>
      </c>
      <c r="N11" s="83"/>
      <c r="O11" s="219"/>
      <c r="P11" s="678">
        <v>0</v>
      </c>
      <c r="Q11" s="203"/>
      <c r="R11" s="204"/>
      <c r="S11" s="205"/>
    </row>
    <row r="12" spans="1:27" s="6" customFormat="1" ht="15" customHeight="1">
      <c r="A12" s="94"/>
      <c r="B12" s="76"/>
      <c r="C12" s="76"/>
      <c r="D12" s="73"/>
      <c r="E12" s="144">
        <f>Table1[[#This Row],[Level of Effort]]*Table1[[#This Row],[Unit Cost]]</f>
        <v>0</v>
      </c>
      <c r="F12" s="141">
        <f>E12*G12</f>
        <v>0</v>
      </c>
      <c r="G12" s="165">
        <v>0</v>
      </c>
      <c r="H12" s="142">
        <f>SUM(E12:F12)</f>
        <v>0</v>
      </c>
      <c r="I12" s="73"/>
      <c r="J12" s="72"/>
      <c r="K12" s="74"/>
      <c r="L12" s="141">
        <f>ROUND('a. Personnel'!$E12*'a. Personnel'!$K12,2)</f>
        <v>0</v>
      </c>
      <c r="M12" s="143">
        <f>ROUND('a. Personnel'!$F12*'a. Personnel'!$K12,2)</f>
        <v>0</v>
      </c>
      <c r="N12" s="83"/>
      <c r="O12" s="219"/>
      <c r="P12" s="678">
        <v>0</v>
      </c>
      <c r="Q12" s="203"/>
      <c r="R12" s="204"/>
      <c r="S12" s="205"/>
    </row>
    <row r="13" spans="1:27" s="6" customFormat="1" ht="15" customHeight="1">
      <c r="A13" s="94"/>
      <c r="B13" s="76"/>
      <c r="C13" s="76"/>
      <c r="D13" s="73"/>
      <c r="E13" s="144">
        <f>Table1[[#This Row],[Level of Effort]]*Table1[[#This Row],[Unit Cost]]</f>
        <v>0</v>
      </c>
      <c r="F13" s="141">
        <f t="shared" si="0"/>
        <v>0</v>
      </c>
      <c r="G13" s="165">
        <v>0</v>
      </c>
      <c r="H13" s="142">
        <f>SUM(E13:F13)</f>
        <v>0</v>
      </c>
      <c r="I13" s="73"/>
      <c r="J13" s="72"/>
      <c r="K13" s="74"/>
      <c r="L13" s="141">
        <f>ROUND('a. Personnel'!$E13*'a. Personnel'!$K13,2)</f>
        <v>0</v>
      </c>
      <c r="M13" s="143">
        <f>ROUND('a. Personnel'!$F13*'a. Personnel'!$K13,2)</f>
        <v>0</v>
      </c>
      <c r="N13" s="83"/>
      <c r="O13" s="219"/>
      <c r="P13" s="678">
        <v>0</v>
      </c>
      <c r="Q13" s="203"/>
      <c r="R13" s="204"/>
      <c r="S13" s="205"/>
    </row>
    <row r="14" spans="1:27" s="7" customFormat="1" ht="15" customHeight="1">
      <c r="A14" s="94"/>
      <c r="B14" s="75"/>
      <c r="C14" s="75"/>
      <c r="D14" s="72"/>
      <c r="E14" s="144">
        <f>Table1[[#This Row],[Level of Effort]]*Table1[[#This Row],[Unit Cost]]</f>
        <v>0</v>
      </c>
      <c r="F14" s="141">
        <f t="shared" si="0"/>
        <v>0</v>
      </c>
      <c r="G14" s="165">
        <v>0</v>
      </c>
      <c r="H14" s="142">
        <f t="shared" ref="H14:H16" si="1">SUM(E14:F14)</f>
        <v>0</v>
      </c>
      <c r="I14" s="72"/>
      <c r="J14" s="72"/>
      <c r="K14" s="74"/>
      <c r="L14" s="141">
        <f>ROUND('a. Personnel'!$E14*'a. Personnel'!$K14,2)</f>
        <v>0</v>
      </c>
      <c r="M14" s="143">
        <f>ROUND('a. Personnel'!$F14*'a. Personnel'!$K14,2)</f>
        <v>0</v>
      </c>
      <c r="N14" s="83"/>
      <c r="O14" s="219"/>
      <c r="P14" s="678">
        <v>0</v>
      </c>
      <c r="Q14" s="203"/>
      <c r="R14" s="204"/>
      <c r="S14" s="205"/>
      <c r="T14" s="38"/>
      <c r="U14" s="38"/>
      <c r="V14" s="38"/>
      <c r="W14" s="38"/>
      <c r="X14" s="38"/>
      <c r="Y14" s="38"/>
      <c r="Z14" s="38"/>
      <c r="AA14" s="38"/>
    </row>
    <row r="15" spans="1:27" s="7" customFormat="1" ht="15" customHeight="1">
      <c r="A15" s="94"/>
      <c r="B15" s="76"/>
      <c r="C15" s="76"/>
      <c r="D15" s="73"/>
      <c r="E15" s="144">
        <f>Table1[[#This Row],[Level of Effort]]*Table1[[#This Row],[Unit Cost]]</f>
        <v>0</v>
      </c>
      <c r="F15" s="141">
        <f t="shared" si="0"/>
        <v>0</v>
      </c>
      <c r="G15" s="165">
        <v>0</v>
      </c>
      <c r="H15" s="142">
        <f t="shared" si="1"/>
        <v>0</v>
      </c>
      <c r="I15" s="73"/>
      <c r="J15" s="72"/>
      <c r="K15" s="74"/>
      <c r="L15" s="141">
        <f>ROUND('a. Personnel'!$E15*'a. Personnel'!$K15,2)</f>
        <v>0</v>
      </c>
      <c r="M15" s="143">
        <f>ROUND('a. Personnel'!$F15*'a. Personnel'!$K15,2)</f>
        <v>0</v>
      </c>
      <c r="N15" s="83"/>
      <c r="O15" s="219"/>
      <c r="P15" s="678">
        <v>0</v>
      </c>
      <c r="Q15" s="203"/>
      <c r="R15" s="206"/>
      <c r="S15" s="205"/>
      <c r="T15" s="38"/>
      <c r="U15" s="38"/>
      <c r="V15" s="38"/>
      <c r="W15" s="38"/>
      <c r="X15" s="38"/>
      <c r="Y15" s="38"/>
      <c r="Z15" s="38"/>
      <c r="AA15" s="38"/>
    </row>
    <row r="16" spans="1:27" s="6" customFormat="1" ht="15" customHeight="1">
      <c r="A16" s="94"/>
      <c r="B16" s="76"/>
      <c r="C16" s="76"/>
      <c r="D16" s="73"/>
      <c r="E16" s="144">
        <f>Table1[[#This Row],[Level of Effort]]*Table1[[#This Row],[Unit Cost]]</f>
        <v>0</v>
      </c>
      <c r="F16" s="141">
        <f t="shared" si="0"/>
        <v>0</v>
      </c>
      <c r="G16" s="165">
        <v>0</v>
      </c>
      <c r="H16" s="142">
        <f t="shared" si="1"/>
        <v>0</v>
      </c>
      <c r="I16" s="73"/>
      <c r="J16" s="72"/>
      <c r="K16" s="74"/>
      <c r="L16" s="141">
        <f>ROUND('a. Personnel'!$E16*'a. Personnel'!$K16,2)</f>
        <v>0</v>
      </c>
      <c r="M16" s="143">
        <f>ROUND('a. Personnel'!$F16*'a. Personnel'!$K16,2)</f>
        <v>0</v>
      </c>
      <c r="N16" s="83" t="s">
        <v>38</v>
      </c>
      <c r="O16" s="219"/>
      <c r="P16" s="678">
        <v>0</v>
      </c>
      <c r="Q16" s="203"/>
      <c r="R16" s="207"/>
      <c r="S16" s="208"/>
    </row>
    <row r="17" spans="1:19" s="6" customFormat="1" ht="15" customHeight="1">
      <c r="A17" s="94"/>
      <c r="B17" s="76"/>
      <c r="C17" s="76"/>
      <c r="D17" s="73"/>
      <c r="E17" s="144">
        <f>Table1[[#This Row],[Level of Effort]]*Table1[[#This Row],[Unit Cost]]</f>
        <v>0</v>
      </c>
      <c r="F17" s="141">
        <f t="shared" si="0"/>
        <v>0</v>
      </c>
      <c r="G17" s="166">
        <v>0</v>
      </c>
      <c r="H17" s="141">
        <f>SUM(E17:F17)</f>
        <v>0</v>
      </c>
      <c r="I17" s="73"/>
      <c r="J17" s="72"/>
      <c r="K17" s="74"/>
      <c r="L17" s="141">
        <f>ROUND('a. Personnel'!$E17*'a. Personnel'!$K17,2)</f>
        <v>0</v>
      </c>
      <c r="M17" s="143">
        <f>ROUND('a. Personnel'!$F17*'a. Personnel'!$K17,2)</f>
        <v>0</v>
      </c>
      <c r="N17" s="233"/>
      <c r="O17" s="237"/>
      <c r="P17" s="678">
        <v>0</v>
      </c>
      <c r="Q17" s="203"/>
      <c r="R17" s="207"/>
      <c r="S17" s="207"/>
    </row>
    <row r="18" spans="1:19" s="6" customFormat="1" ht="15" customHeight="1">
      <c r="A18" s="94"/>
      <c r="B18" s="76"/>
      <c r="C18" s="76"/>
      <c r="D18" s="73"/>
      <c r="E18" s="144">
        <f>Table1[[#This Row],[Level of Effort]]*Table1[[#This Row],[Unit Cost]]</f>
        <v>0</v>
      </c>
      <c r="F18" s="141">
        <f>E18*G18</f>
        <v>0</v>
      </c>
      <c r="G18" s="167">
        <v>0</v>
      </c>
      <c r="H18" s="146">
        <f>SUM(E18:F18)</f>
        <v>0</v>
      </c>
      <c r="I18" s="73"/>
      <c r="J18" s="72"/>
      <c r="K18" s="74"/>
      <c r="L18" s="145">
        <f>'a. Personnel'!$E18*'a. Personnel'!$K18</f>
        <v>0</v>
      </c>
      <c r="M18" s="147">
        <f>'a. Personnel'!$F18*'a. Personnel'!$K18</f>
        <v>0</v>
      </c>
      <c r="N18" s="234"/>
      <c r="O18" s="238"/>
      <c r="P18" s="678">
        <v>0</v>
      </c>
      <c r="Q18" s="203"/>
      <c r="R18" s="207"/>
      <c r="S18" s="209"/>
    </row>
    <row r="19" spans="1:19" s="6" customFormat="1" ht="15" customHeight="1">
      <c r="A19" s="94"/>
      <c r="B19" s="76"/>
      <c r="C19" s="76"/>
      <c r="D19" s="73"/>
      <c r="E19" s="144">
        <f>Table1[[#This Row],[Level of Effort]]*Table1[[#This Row],[Unit Cost]]</f>
        <v>0</v>
      </c>
      <c r="F19" s="141">
        <f>E19*G19</f>
        <v>0</v>
      </c>
      <c r="G19" s="167">
        <v>0</v>
      </c>
      <c r="H19" s="146">
        <f>SUM(E19:F19)</f>
        <v>0</v>
      </c>
      <c r="I19" s="73"/>
      <c r="J19" s="72"/>
      <c r="K19" s="74"/>
      <c r="L19" s="145">
        <f>'a. Personnel'!$E19*'a. Personnel'!$K19</f>
        <v>0</v>
      </c>
      <c r="M19" s="147">
        <f>'a. Personnel'!$F19*'a. Personnel'!$K19</f>
        <v>0</v>
      </c>
      <c r="N19" s="234"/>
      <c r="O19" s="238"/>
      <c r="P19" s="678">
        <v>0</v>
      </c>
      <c r="Q19" s="203"/>
      <c r="R19" s="207"/>
      <c r="S19" s="209"/>
    </row>
    <row r="20" spans="1:19" s="6" customFormat="1" ht="15" customHeight="1">
      <c r="A20" s="94"/>
      <c r="B20" s="76"/>
      <c r="C20" s="76"/>
      <c r="D20" s="73"/>
      <c r="E20" s="144">
        <f>Table1[[#This Row],[Level of Effort]]*Table1[[#This Row],[Unit Cost]]</f>
        <v>0</v>
      </c>
      <c r="F20" s="141">
        <f>E20*G20</f>
        <v>0</v>
      </c>
      <c r="G20" s="167">
        <v>0</v>
      </c>
      <c r="H20" s="146">
        <f>SUM(E20:F20)</f>
        <v>0</v>
      </c>
      <c r="I20" s="73"/>
      <c r="J20" s="72"/>
      <c r="K20" s="74"/>
      <c r="L20" s="145">
        <f>'a. Personnel'!$E20*'a. Personnel'!$K20</f>
        <v>0</v>
      </c>
      <c r="M20" s="147">
        <f>'a. Personnel'!$F20*'a. Personnel'!$K20</f>
        <v>0</v>
      </c>
      <c r="N20" s="234"/>
      <c r="O20" s="238"/>
      <c r="P20" s="678">
        <v>0</v>
      </c>
      <c r="Q20" s="203"/>
      <c r="R20" s="207"/>
      <c r="S20" s="209"/>
    </row>
    <row r="21" spans="1:19" s="6" customFormat="1" ht="15" customHeight="1">
      <c r="A21" s="94"/>
      <c r="B21" s="75"/>
      <c r="C21" s="75"/>
      <c r="D21" s="72"/>
      <c r="E21" s="144">
        <f>Table1[[#This Row],[Level of Effort]]*Table1[[#This Row],[Unit Cost]]</f>
        <v>0</v>
      </c>
      <c r="F21" s="141">
        <f t="shared" ref="F21:F24" si="2">E21*G21</f>
        <v>0</v>
      </c>
      <c r="G21" s="167">
        <v>0</v>
      </c>
      <c r="H21" s="146">
        <f t="shared" ref="H21:H24" si="3">SUM(E21:F21)</f>
        <v>0</v>
      </c>
      <c r="I21" s="72"/>
      <c r="J21" s="72"/>
      <c r="K21" s="74"/>
      <c r="L21" s="145">
        <f>'a. Personnel'!$E21*'a. Personnel'!$K21</f>
        <v>0</v>
      </c>
      <c r="M21" s="147">
        <f>'a. Personnel'!$F21*'a. Personnel'!$K21</f>
        <v>0</v>
      </c>
      <c r="N21" s="234"/>
      <c r="O21" s="238"/>
      <c r="P21" s="678">
        <v>0</v>
      </c>
      <c r="Q21" s="203"/>
      <c r="R21" s="207"/>
      <c r="S21" s="209"/>
    </row>
    <row r="22" spans="1:19" s="6" customFormat="1" ht="15" customHeight="1">
      <c r="A22" s="94"/>
      <c r="B22" s="76"/>
      <c r="C22" s="76"/>
      <c r="D22" s="73"/>
      <c r="E22" s="144">
        <f>Table1[[#This Row],[Level of Effort]]*Table1[[#This Row],[Unit Cost]]</f>
        <v>0</v>
      </c>
      <c r="F22" s="141">
        <f t="shared" si="2"/>
        <v>0</v>
      </c>
      <c r="G22" s="167">
        <v>0</v>
      </c>
      <c r="H22" s="146">
        <f t="shared" si="3"/>
        <v>0</v>
      </c>
      <c r="I22" s="73"/>
      <c r="J22" s="72"/>
      <c r="K22" s="74"/>
      <c r="L22" s="145">
        <f>'a. Personnel'!$E22*'a. Personnel'!$K22</f>
        <v>0</v>
      </c>
      <c r="M22" s="147">
        <f>'a. Personnel'!$F22*'a. Personnel'!$K22</f>
        <v>0</v>
      </c>
      <c r="N22" s="234"/>
      <c r="O22" s="238"/>
      <c r="P22" s="678">
        <v>0</v>
      </c>
      <c r="Q22" s="203"/>
      <c r="R22" s="207"/>
      <c r="S22" s="209"/>
    </row>
    <row r="23" spans="1:19" s="6" customFormat="1" ht="15" customHeight="1">
      <c r="A23" s="94"/>
      <c r="B23" s="76"/>
      <c r="C23" s="76"/>
      <c r="D23" s="73"/>
      <c r="E23" s="144">
        <f>Table1[[#This Row],[Level of Effort]]*Table1[[#This Row],[Unit Cost]]</f>
        <v>0</v>
      </c>
      <c r="F23" s="141">
        <f t="shared" si="2"/>
        <v>0</v>
      </c>
      <c r="G23" s="167">
        <v>0</v>
      </c>
      <c r="H23" s="146">
        <f t="shared" si="3"/>
        <v>0</v>
      </c>
      <c r="I23" s="73"/>
      <c r="J23" s="72"/>
      <c r="K23" s="74"/>
      <c r="L23" s="145">
        <f>'a. Personnel'!$E23*'a. Personnel'!$K23</f>
        <v>0</v>
      </c>
      <c r="M23" s="147">
        <f>'a. Personnel'!$F23*'a. Personnel'!$K23</f>
        <v>0</v>
      </c>
      <c r="N23" s="234"/>
      <c r="O23" s="238"/>
      <c r="P23" s="678">
        <v>0</v>
      </c>
      <c r="Q23" s="203"/>
      <c r="R23" s="207"/>
      <c r="S23" s="209"/>
    </row>
    <row r="24" spans="1:19" s="6" customFormat="1" ht="15" customHeight="1">
      <c r="A24" s="94"/>
      <c r="B24" s="76"/>
      <c r="C24" s="76"/>
      <c r="D24" s="73"/>
      <c r="E24" s="144">
        <f>Table1[[#This Row],[Level of Effort]]*Table1[[#This Row],[Unit Cost]]</f>
        <v>0</v>
      </c>
      <c r="F24" s="141">
        <f t="shared" si="2"/>
        <v>0</v>
      </c>
      <c r="G24" s="167">
        <v>0</v>
      </c>
      <c r="H24" s="146">
        <f t="shared" si="3"/>
        <v>0</v>
      </c>
      <c r="I24" s="73"/>
      <c r="J24" s="72"/>
      <c r="K24" s="77"/>
      <c r="L24" s="145">
        <f>'a. Personnel'!$E24*'a. Personnel'!$K24</f>
        <v>0</v>
      </c>
      <c r="M24" s="147">
        <f>'a. Personnel'!$F24*'a. Personnel'!$K24</f>
        <v>0</v>
      </c>
      <c r="N24" s="234"/>
      <c r="O24" s="238"/>
      <c r="P24" s="678">
        <v>0</v>
      </c>
      <c r="Q24" s="203"/>
      <c r="R24" s="207"/>
      <c r="S24" s="209"/>
    </row>
    <row r="25" spans="1:19" s="6" customFormat="1" ht="15" customHeight="1">
      <c r="A25" s="94"/>
      <c r="B25" s="76"/>
      <c r="C25" s="76"/>
      <c r="D25" s="73"/>
      <c r="E25" s="144">
        <f>Table1[[#This Row],[Level of Effort]]*Table1[[#This Row],[Unit Cost]]</f>
        <v>0</v>
      </c>
      <c r="F25" s="141">
        <f>E25*G25</f>
        <v>0</v>
      </c>
      <c r="G25" s="167">
        <v>0</v>
      </c>
      <c r="H25" s="146">
        <f>SUM(E25:F25)</f>
        <v>0</v>
      </c>
      <c r="I25" s="72"/>
      <c r="J25" s="72"/>
      <c r="K25" s="77"/>
      <c r="L25" s="145">
        <f>'a. Personnel'!$E25*'a. Personnel'!$K25</f>
        <v>0</v>
      </c>
      <c r="M25" s="147">
        <f>'a. Personnel'!$F25*'a. Personnel'!$K25</f>
        <v>0</v>
      </c>
      <c r="N25" s="234"/>
      <c r="O25" s="238"/>
      <c r="P25" s="678">
        <v>0</v>
      </c>
      <c r="Q25" s="203"/>
      <c r="R25" s="207"/>
      <c r="S25" s="209"/>
    </row>
    <row r="26" spans="1:19" s="6" customFormat="1" ht="15" customHeight="1">
      <c r="A26" s="94"/>
      <c r="B26" s="76"/>
      <c r="C26" s="76"/>
      <c r="D26" s="73"/>
      <c r="E26" s="144">
        <f>Table1[[#This Row],[Level of Effort]]*Table1[[#This Row],[Unit Cost]]</f>
        <v>0</v>
      </c>
      <c r="F26" s="141">
        <f>E26*G26</f>
        <v>0</v>
      </c>
      <c r="G26" s="167">
        <v>0</v>
      </c>
      <c r="H26" s="146">
        <f>SUM(E26:F26)</f>
        <v>0</v>
      </c>
      <c r="I26" s="72"/>
      <c r="J26" s="72"/>
      <c r="K26" s="77"/>
      <c r="L26" s="145">
        <f>'a. Personnel'!$E26*'a. Personnel'!$K26</f>
        <v>0</v>
      </c>
      <c r="M26" s="147">
        <f>'a. Personnel'!$F26*'a. Personnel'!$K26</f>
        <v>0</v>
      </c>
      <c r="N26" s="234"/>
      <c r="O26" s="238"/>
      <c r="P26" s="678">
        <v>0</v>
      </c>
      <c r="Q26" s="203"/>
      <c r="R26" s="207"/>
      <c r="S26" s="209"/>
    </row>
    <row r="27" spans="1:19" s="6" customFormat="1" ht="15" customHeight="1">
      <c r="A27" s="94"/>
      <c r="B27" s="76"/>
      <c r="C27" s="76"/>
      <c r="D27" s="73"/>
      <c r="E27" s="144">
        <f>Table1[[#This Row],[Level of Effort]]*Table1[[#This Row],[Unit Cost]]</f>
        <v>0</v>
      </c>
      <c r="F27" s="141">
        <f>E27*G27</f>
        <v>0</v>
      </c>
      <c r="G27" s="167">
        <v>0</v>
      </c>
      <c r="H27" s="146">
        <f>SUM(E27:F27)</f>
        <v>0</v>
      </c>
      <c r="I27" s="72"/>
      <c r="J27" s="72"/>
      <c r="K27" s="77"/>
      <c r="L27" s="145">
        <f>'a. Personnel'!$E27*'a. Personnel'!$K27</f>
        <v>0</v>
      </c>
      <c r="M27" s="147">
        <f>'a. Personnel'!$F27*'a. Personnel'!$K27</f>
        <v>0</v>
      </c>
      <c r="N27" s="234"/>
      <c r="O27" s="238"/>
      <c r="P27" s="678">
        <v>0</v>
      </c>
      <c r="Q27" s="203"/>
      <c r="R27" s="207"/>
      <c r="S27" s="209"/>
    </row>
    <row r="28" spans="1:19" s="6" customFormat="1" ht="15" customHeight="1">
      <c r="A28" s="86"/>
      <c r="B28" s="76"/>
      <c r="C28" s="76"/>
      <c r="D28" s="73"/>
      <c r="E28" s="144">
        <f>Table1[[#This Row],[Level of Effort]]*Table1[[#This Row],[Unit Cost]]</f>
        <v>0</v>
      </c>
      <c r="F28" s="141">
        <f t="shared" ref="F28:F32" si="4">E28*G28</f>
        <v>0</v>
      </c>
      <c r="G28" s="167">
        <v>0</v>
      </c>
      <c r="H28" s="146">
        <f t="shared" ref="H28:H32" si="5">SUM(E28:F28)</f>
        <v>0</v>
      </c>
      <c r="I28" s="72"/>
      <c r="J28" s="72"/>
      <c r="K28" s="77"/>
      <c r="L28" s="145">
        <f>'a. Personnel'!$E28*'a. Personnel'!$K28</f>
        <v>0</v>
      </c>
      <c r="M28" s="147">
        <f>'a. Personnel'!$F28*'a. Personnel'!$K28</f>
        <v>0</v>
      </c>
      <c r="N28" s="234"/>
      <c r="O28" s="238"/>
      <c r="P28" s="678">
        <v>0</v>
      </c>
      <c r="Q28" s="203"/>
      <c r="R28" s="207"/>
      <c r="S28" s="209"/>
    </row>
    <row r="29" spans="1:19" s="6" customFormat="1" ht="15" customHeight="1">
      <c r="A29" s="86"/>
      <c r="B29" s="76"/>
      <c r="C29" s="76"/>
      <c r="D29" s="73"/>
      <c r="E29" s="144">
        <f>Table1[[#This Row],[Level of Effort]]*Table1[[#This Row],[Unit Cost]]</f>
        <v>0</v>
      </c>
      <c r="F29" s="141">
        <f t="shared" si="4"/>
        <v>0</v>
      </c>
      <c r="G29" s="167">
        <v>0</v>
      </c>
      <c r="H29" s="146">
        <f t="shared" si="5"/>
        <v>0</v>
      </c>
      <c r="I29" s="73"/>
      <c r="J29" s="72"/>
      <c r="K29" s="77"/>
      <c r="L29" s="145">
        <f>'a. Personnel'!$E29*'a. Personnel'!$K29</f>
        <v>0</v>
      </c>
      <c r="M29" s="147">
        <f>'a. Personnel'!$F29*'a. Personnel'!$K29</f>
        <v>0</v>
      </c>
      <c r="N29" s="234"/>
      <c r="O29" s="238"/>
      <c r="P29" s="678">
        <v>0</v>
      </c>
      <c r="Q29" s="203"/>
      <c r="R29" s="207"/>
      <c r="S29" s="209"/>
    </row>
    <row r="30" spans="1:19" s="6" customFormat="1" ht="15" customHeight="1">
      <c r="A30" s="86"/>
      <c r="B30" s="76"/>
      <c r="C30" s="76"/>
      <c r="D30" s="73"/>
      <c r="E30" s="144">
        <f>Table1[[#This Row],[Level of Effort]]*Table1[[#This Row],[Unit Cost]]</f>
        <v>0</v>
      </c>
      <c r="F30" s="141">
        <f t="shared" si="4"/>
        <v>0</v>
      </c>
      <c r="G30" s="167">
        <v>0</v>
      </c>
      <c r="H30" s="146">
        <f t="shared" si="5"/>
        <v>0</v>
      </c>
      <c r="I30" s="73"/>
      <c r="J30" s="72"/>
      <c r="K30" s="77"/>
      <c r="L30" s="145">
        <f>'a. Personnel'!$E30*'a. Personnel'!$K30</f>
        <v>0</v>
      </c>
      <c r="M30" s="147">
        <f>'a. Personnel'!$F30*'a. Personnel'!$K30</f>
        <v>0</v>
      </c>
      <c r="N30" s="234"/>
      <c r="O30" s="238"/>
      <c r="P30" s="678">
        <v>0</v>
      </c>
      <c r="Q30" s="203"/>
      <c r="R30" s="207"/>
      <c r="S30" s="209"/>
    </row>
    <row r="31" spans="1:19" s="6" customFormat="1" ht="15" customHeight="1">
      <c r="A31" s="86"/>
      <c r="B31" s="76"/>
      <c r="C31" s="76"/>
      <c r="D31" s="73"/>
      <c r="E31" s="144">
        <f>Table1[[#This Row],[Level of Effort]]*Table1[[#This Row],[Unit Cost]]</f>
        <v>0</v>
      </c>
      <c r="F31" s="141">
        <f>E31*G31</f>
        <v>0</v>
      </c>
      <c r="G31" s="167">
        <v>0</v>
      </c>
      <c r="H31" s="146">
        <f>SUM(E31:F31)</f>
        <v>0</v>
      </c>
      <c r="I31" s="73"/>
      <c r="J31" s="72"/>
      <c r="K31" s="77"/>
      <c r="L31" s="145">
        <f>'a. Personnel'!$E31*'a. Personnel'!$K31</f>
        <v>0</v>
      </c>
      <c r="M31" s="147">
        <f>'a. Personnel'!$F31*'a. Personnel'!$K31</f>
        <v>0</v>
      </c>
      <c r="N31" s="234"/>
      <c r="O31" s="238"/>
      <c r="P31" s="678">
        <v>0</v>
      </c>
      <c r="Q31" s="203"/>
      <c r="R31" s="207"/>
      <c r="S31" s="209"/>
    </row>
    <row r="32" spans="1:19" s="6" customFormat="1" ht="15" customHeight="1">
      <c r="A32" s="86"/>
      <c r="B32" s="76"/>
      <c r="C32" s="76"/>
      <c r="D32" s="73"/>
      <c r="E32" s="144">
        <f>Table1[[#This Row],[Level of Effort]]*Table1[[#This Row],[Unit Cost]]</f>
        <v>0</v>
      </c>
      <c r="F32" s="141">
        <f t="shared" si="4"/>
        <v>0</v>
      </c>
      <c r="G32" s="167">
        <v>0</v>
      </c>
      <c r="H32" s="146">
        <f t="shared" si="5"/>
        <v>0</v>
      </c>
      <c r="I32" s="73"/>
      <c r="J32" s="72"/>
      <c r="K32" s="77"/>
      <c r="L32" s="145">
        <f>'a. Personnel'!$E32*'a. Personnel'!$K32</f>
        <v>0</v>
      </c>
      <c r="M32" s="147">
        <f>'a. Personnel'!$F32*'a. Personnel'!$K32</f>
        <v>0</v>
      </c>
      <c r="N32" s="234"/>
      <c r="O32" s="238"/>
      <c r="P32" s="678">
        <v>0</v>
      </c>
      <c r="Q32" s="203"/>
      <c r="R32" s="207"/>
      <c r="S32" s="209"/>
    </row>
    <row r="33" spans="1:23" s="6" customFormat="1" ht="15" customHeight="1">
      <c r="A33" s="86"/>
      <c r="B33" s="76"/>
      <c r="C33" s="76"/>
      <c r="D33" s="73"/>
      <c r="E33" s="144">
        <f>Table1[[#This Row],[Level of Effort]]*Table1[[#This Row],[Unit Cost]]</f>
        <v>0</v>
      </c>
      <c r="F33" s="141">
        <f>E33*G33</f>
        <v>0</v>
      </c>
      <c r="G33" s="167">
        <v>0</v>
      </c>
      <c r="H33" s="146">
        <f>SUM(E33:F33)</f>
        <v>0</v>
      </c>
      <c r="I33" s="72"/>
      <c r="J33" s="72"/>
      <c r="K33" s="77"/>
      <c r="L33" s="145">
        <f>'a. Personnel'!$E33*'a. Personnel'!$K33</f>
        <v>0</v>
      </c>
      <c r="M33" s="147">
        <f>'a. Personnel'!$F33*'a. Personnel'!$K33</f>
        <v>0</v>
      </c>
      <c r="N33" s="234"/>
      <c r="O33" s="238"/>
      <c r="P33" s="678">
        <v>0</v>
      </c>
      <c r="Q33" s="203"/>
      <c r="R33" s="207"/>
      <c r="S33" s="209"/>
    </row>
    <row r="34" spans="1:23" s="6" customFormat="1" ht="15" customHeight="1">
      <c r="A34" s="86"/>
      <c r="B34" s="76"/>
      <c r="C34" s="76"/>
      <c r="D34" s="73"/>
      <c r="E34" s="144">
        <f>Table1[[#This Row],[Level of Effort]]*Table1[[#This Row],[Unit Cost]]</f>
        <v>0</v>
      </c>
      <c r="F34" s="141">
        <f>E34*G34</f>
        <v>0</v>
      </c>
      <c r="G34" s="167">
        <v>0</v>
      </c>
      <c r="H34" s="146">
        <f>SUM(E34:F34)</f>
        <v>0</v>
      </c>
      <c r="I34" s="73"/>
      <c r="J34" s="72"/>
      <c r="K34" s="77"/>
      <c r="L34" s="145">
        <f>'a. Personnel'!$E34*'a. Personnel'!$K34</f>
        <v>0</v>
      </c>
      <c r="M34" s="147">
        <f>'a. Personnel'!$F34*'a. Personnel'!$K34</f>
        <v>0</v>
      </c>
      <c r="N34" s="234"/>
      <c r="O34" s="238"/>
      <c r="P34" s="678">
        <v>0</v>
      </c>
      <c r="Q34" s="203"/>
      <c r="R34" s="209"/>
      <c r="S34" s="209"/>
    </row>
    <row r="35" spans="1:23" s="6" customFormat="1" ht="15" customHeight="1">
      <c r="A35" s="86"/>
      <c r="B35" s="76"/>
      <c r="C35" s="76"/>
      <c r="D35" s="73"/>
      <c r="E35" s="144">
        <f>Table1[[#This Row],[Level of Effort]]*Table1[[#This Row],[Unit Cost]]</f>
        <v>0</v>
      </c>
      <c r="F35" s="141">
        <f>E35*G35</f>
        <v>0</v>
      </c>
      <c r="G35" s="167">
        <v>0</v>
      </c>
      <c r="H35" s="146">
        <f>SUM(E35:F35)</f>
        <v>0</v>
      </c>
      <c r="I35" s="73"/>
      <c r="J35" s="72"/>
      <c r="K35" s="77"/>
      <c r="L35" s="145">
        <f>'a. Personnel'!$E35*'a. Personnel'!$K35</f>
        <v>0</v>
      </c>
      <c r="M35" s="147">
        <f>'a. Personnel'!$F35*'a. Personnel'!$K35</f>
        <v>0</v>
      </c>
      <c r="N35" s="234"/>
      <c r="O35" s="238"/>
      <c r="P35" s="678">
        <v>0</v>
      </c>
      <c r="Q35" s="203"/>
      <c r="R35" s="209"/>
      <c r="S35" s="209"/>
    </row>
    <row r="36" spans="1:23" ht="15" customHeight="1" thickBot="1">
      <c r="A36" s="95"/>
      <c r="B36" s="98"/>
      <c r="C36" s="98"/>
      <c r="D36" s="99"/>
      <c r="E36" s="148">
        <f>Table1[[#This Row],[Level of Effort]]*Table1[[#This Row],[Unit Cost]]</f>
        <v>0</v>
      </c>
      <c r="F36" s="149">
        <f t="shared" si="0"/>
        <v>0</v>
      </c>
      <c r="G36" s="168">
        <v>0</v>
      </c>
      <c r="H36" s="149">
        <f>SUM(E36:F36)</f>
        <v>0</v>
      </c>
      <c r="I36" s="99"/>
      <c r="J36" s="99"/>
      <c r="K36" s="100"/>
      <c r="L36" s="149">
        <f>ROUND('a. Personnel'!$E36*'a. Personnel'!$K36,2)</f>
        <v>0</v>
      </c>
      <c r="M36" s="149">
        <f>ROUND('a. Personnel'!$F36*'a. Personnel'!$K36,2)</f>
        <v>0</v>
      </c>
      <c r="N36" s="235"/>
      <c r="O36" s="239"/>
      <c r="P36" s="679">
        <v>0</v>
      </c>
      <c r="Q36" s="203"/>
      <c r="R36" s="210"/>
      <c r="S36" s="210"/>
      <c r="T36" s="37"/>
      <c r="U36" s="37"/>
      <c r="V36" s="37"/>
      <c r="W36" s="37"/>
    </row>
    <row r="37" spans="1:23" ht="15" customHeight="1" thickBot="1">
      <c r="A37"/>
      <c r="B37"/>
      <c r="C37"/>
      <c r="D37"/>
      <c r="E37"/>
      <c r="F37"/>
      <c r="G37"/>
      <c r="H37"/>
      <c r="I37" s="150"/>
      <c r="J37" s="150"/>
      <c r="K37" s="150"/>
      <c r="L37"/>
      <c r="M37"/>
      <c r="N37"/>
      <c r="O37" s="37"/>
      <c r="P37" s="37"/>
      <c r="Q37" s="37"/>
      <c r="R37" s="37"/>
      <c r="S37" s="37"/>
      <c r="T37" s="37"/>
      <c r="U37" s="37"/>
      <c r="V37" s="37"/>
      <c r="W37" s="37"/>
    </row>
    <row r="38" spans="1:23" ht="45.2" customHeight="1" thickBot="1">
      <c r="A38" s="841" t="s">
        <v>94</v>
      </c>
      <c r="B38" s="842"/>
      <c r="C38" s="842"/>
      <c r="D38" s="843"/>
      <c r="E38" s="151">
        <f>SUM(E10:E36)</f>
        <v>0</v>
      </c>
      <c r="F38" s="151">
        <f>SUM(F10:F36)</f>
        <v>0</v>
      </c>
      <c r="G38" s="152"/>
      <c r="H38" s="151">
        <f>SUM(H10:H36)</f>
        <v>0</v>
      </c>
      <c r="I38" s="152" t="s">
        <v>95</v>
      </c>
      <c r="J38" s="151">
        <f>SUMIF(J10:J36,"Yes",H10:H36)</f>
        <v>0</v>
      </c>
      <c r="K38" s="153" t="s">
        <v>96</v>
      </c>
      <c r="L38" s="154">
        <f>SUM(L10:L36)</f>
        <v>0</v>
      </c>
      <c r="M38" s="154">
        <f>SUM(M10:M36)</f>
        <v>0</v>
      </c>
      <c r="N38" s="212"/>
      <c r="O38" s="194"/>
      <c r="P38" s="181">
        <f>SUM(P10:P36)</f>
        <v>0</v>
      </c>
      <c r="Q38" s="729"/>
      <c r="R38" s="37"/>
      <c r="S38" s="37"/>
      <c r="T38" s="37"/>
      <c r="U38" s="37"/>
      <c r="V38" s="37"/>
      <c r="W38" s="37"/>
    </row>
    <row r="39" spans="1:23" ht="15" customHeight="1" thickBot="1">
      <c r="A39" s="69"/>
      <c r="B39" s="69"/>
      <c r="C39" s="69"/>
      <c r="D39" s="69"/>
      <c r="E39" s="69"/>
      <c r="F39" s="112"/>
      <c r="G39" s="112"/>
      <c r="H39" s="112"/>
      <c r="I39" s="112"/>
      <c r="J39" s="112"/>
      <c r="K39" s="112"/>
      <c r="L39" s="112"/>
      <c r="M39" s="155"/>
      <c r="N39" s="156"/>
      <c r="O39" s="37"/>
      <c r="P39" s="37"/>
      <c r="Q39" s="37"/>
      <c r="R39" s="37"/>
      <c r="S39" s="37"/>
      <c r="T39" s="37"/>
      <c r="U39" s="37"/>
      <c r="V39" s="37"/>
      <c r="W39" s="37"/>
    </row>
    <row r="40" spans="1:23" ht="19.899999999999999" customHeight="1" thickBot="1">
      <c r="A40" s="69"/>
      <c r="B40" s="795" t="s">
        <v>97</v>
      </c>
      <c r="C40" s="796"/>
      <c r="D40" s="796"/>
      <c r="E40" s="797"/>
      <c r="F40" s="112"/>
      <c r="G40" s="112"/>
      <c r="H40" s="112"/>
      <c r="I40" s="112"/>
      <c r="J40" s="112"/>
      <c r="K40" s="112"/>
      <c r="L40" s="155"/>
      <c r="M40" s="156"/>
      <c r="N40" s="2"/>
      <c r="O40" s="37"/>
      <c r="P40" s="37"/>
      <c r="Q40" s="37"/>
      <c r="R40" s="37"/>
      <c r="S40" s="37"/>
      <c r="T40" s="37"/>
      <c r="U40" s="37"/>
      <c r="V40" s="37"/>
      <c r="W40" s="37"/>
    </row>
    <row r="41" spans="1:23" ht="19.899999999999999" customHeight="1" thickBot="1">
      <c r="A41" s="69"/>
      <c r="B41" s="157" t="s">
        <v>56</v>
      </c>
      <c r="C41" s="158" t="s">
        <v>57</v>
      </c>
      <c r="D41" s="158" t="s">
        <v>58</v>
      </c>
      <c r="E41" s="159" t="s">
        <v>59</v>
      </c>
      <c r="F41" s="112"/>
      <c r="G41" s="112"/>
      <c r="H41" s="112"/>
      <c r="I41" s="112"/>
      <c r="J41" s="112"/>
      <c r="K41" s="155"/>
      <c r="L41" s="156"/>
      <c r="M41" s="156"/>
      <c r="N41" s="37"/>
      <c r="O41" s="37"/>
      <c r="P41" s="37"/>
      <c r="Q41" s="37"/>
      <c r="R41" s="37"/>
      <c r="S41" s="37"/>
      <c r="T41" s="37"/>
      <c r="U41" s="37"/>
      <c r="V41" s="37"/>
      <c r="W41" s="37"/>
    </row>
    <row r="42" spans="1:23" ht="45.2" customHeight="1" thickBot="1">
      <c r="A42" s="160" t="s">
        <v>98</v>
      </c>
      <c r="B42" s="161">
        <f>SUMIF($I$10:$I$36,B41,$H$10:$H$36)</f>
        <v>0</v>
      </c>
      <c r="C42" s="162">
        <f>SUMIF($I$10:$I$36,C41,$H$10:$H$36)</f>
        <v>0</v>
      </c>
      <c r="D42" s="162">
        <f>SUMIF($I$10:$I$36,D41,$H$10:$H$36)</f>
        <v>0</v>
      </c>
      <c r="E42" s="163">
        <f>SUMIF($I$10:$I$36,E41,$H$10:$H$36)</f>
        <v>0</v>
      </c>
      <c r="F42" s="112"/>
      <c r="G42" s="112"/>
      <c r="H42" s="112"/>
      <c r="I42" s="112"/>
      <c r="J42" s="112"/>
      <c r="K42" s="155"/>
      <c r="L42" s="156"/>
      <c r="M42" s="156"/>
      <c r="N42" s="37"/>
      <c r="O42" s="37"/>
      <c r="P42" s="37"/>
      <c r="Q42" s="37"/>
      <c r="R42" s="37"/>
      <c r="S42" s="37"/>
      <c r="T42" s="37"/>
      <c r="U42" s="37"/>
      <c r="V42" s="37"/>
      <c r="W42" s="37"/>
    </row>
    <row r="43" spans="1:23" ht="15" customHeight="1" thickBot="1">
      <c r="A43" s="69"/>
      <c r="B43" s="69"/>
      <c r="C43" s="69"/>
      <c r="D43" s="69"/>
      <c r="E43" s="69"/>
      <c r="F43" s="112"/>
      <c r="G43" s="112"/>
      <c r="H43" s="112"/>
      <c r="I43" s="112"/>
      <c r="J43" s="112"/>
      <c r="K43" s="112"/>
      <c r="L43" s="112"/>
      <c r="M43" s="155"/>
      <c r="N43" s="156"/>
      <c r="O43" s="37"/>
      <c r="P43" s="37"/>
      <c r="Q43" s="37"/>
      <c r="R43" s="37"/>
      <c r="S43" s="37"/>
      <c r="T43" s="37"/>
      <c r="U43" s="37"/>
      <c r="V43" s="37"/>
      <c r="W43" s="37"/>
    </row>
    <row r="44" spans="1:23" ht="45.2" customHeight="1" thickBot="1">
      <c r="A44" s="847" t="s">
        <v>32</v>
      </c>
      <c r="B44" s="848"/>
      <c r="C44" s="848"/>
      <c r="D44" s="848"/>
      <c r="E44" s="848"/>
      <c r="F44" s="848"/>
      <c r="G44" s="848"/>
      <c r="H44" s="848"/>
      <c r="I44" s="848"/>
      <c r="J44" s="848"/>
      <c r="K44" s="848"/>
      <c r="L44" s="848"/>
      <c r="M44" s="848"/>
      <c r="N44" s="848"/>
      <c r="O44" s="848"/>
      <c r="P44" s="848"/>
      <c r="Q44" s="848"/>
      <c r="R44" s="848"/>
      <c r="S44" s="849"/>
      <c r="T44" s="37"/>
      <c r="U44" s="37"/>
      <c r="V44" s="37"/>
      <c r="W44" s="37"/>
    </row>
    <row r="45" spans="1:23" ht="12.75" customHeight="1">
      <c r="A45" s="37"/>
      <c r="B45" s="37"/>
      <c r="C45" s="196"/>
      <c r="D45" s="197"/>
      <c r="E45" s="197"/>
      <c r="F45" s="197"/>
      <c r="G45" s="198"/>
      <c r="H45" s="199"/>
      <c r="I45" s="198"/>
      <c r="J45" s="198"/>
      <c r="K45" s="198"/>
      <c r="M45" s="37"/>
      <c r="N45" s="38"/>
      <c r="O45" s="37"/>
      <c r="P45" s="37"/>
      <c r="Q45" s="37"/>
      <c r="R45" s="37"/>
      <c r="S45" s="37"/>
      <c r="T45" s="37"/>
      <c r="U45" s="37"/>
      <c r="V45" s="37"/>
      <c r="W45" s="37"/>
    </row>
  </sheetData>
  <sheetProtection formatCells="0" formatColumns="0" formatRows="0" insertRows="0" deleteRows="0" autoFilter="0"/>
  <mergeCells count="6">
    <mergeCell ref="A2:S2"/>
    <mergeCell ref="A38:D38"/>
    <mergeCell ref="B40:E40"/>
    <mergeCell ref="O6:S6"/>
    <mergeCell ref="A44:S44"/>
    <mergeCell ref="A4:S4"/>
  </mergeCells>
  <phoneticPr fontId="4" type="noConversion"/>
  <conditionalFormatting sqref="P38">
    <cfRule type="expression" dxfId="234" priority="7">
      <formula>$I39="no"</formula>
    </cfRule>
  </conditionalFormatting>
  <conditionalFormatting sqref="P10:S10 Q10:Q36 Q11:S15 P11:P36">
    <cfRule type="expression" dxfId="233" priority="13">
      <formula>$H11="no"</formula>
    </cfRule>
    <cfRule type="expression" dxfId="232" priority="14">
      <formula>$H11="tbd"</formula>
    </cfRule>
  </conditionalFormatting>
  <conditionalFormatting sqref="Q9:S9">
    <cfRule type="expression" dxfId="231" priority="1">
      <formula>#REF!="no"</formula>
    </cfRule>
    <cfRule type="expression" dxfId="230" priority="2">
      <formula>#REF!="tbd"</formula>
    </cfRule>
  </conditionalFormatting>
  <conditionalFormatting sqref="Q16:S16 R17:R33 Q17:Q36">
    <cfRule type="expression" dxfId="229" priority="11">
      <formula>#REF!="no"</formula>
    </cfRule>
    <cfRule type="expression" dxfId="228" priority="12">
      <formula>#REF!="tbd"</formula>
    </cfRule>
  </conditionalFormatting>
  <conditionalFormatting sqref="S17">
    <cfRule type="expression" dxfId="227" priority="27">
      <formula>#REF!="no"</formula>
    </cfRule>
    <cfRule type="expression" dxfId="226" priority="28">
      <formula>#REF!="tbd"</formula>
    </cfRule>
  </conditionalFormatting>
  <dataValidations count="4">
    <dataValidation type="list" allowBlank="1" showInputMessage="1" showErrorMessage="1" sqref="M8:M9 J8:J36 O8:O36" xr:uid="{C1F132B0-CF44-4436-BDD1-08E0E8B4876C}">
      <formula1>"Yes,No"</formula1>
    </dataValidation>
    <dataValidation type="list" allowBlank="1" showInputMessage="1" showErrorMessage="1" sqref="R8:R33 S17" xr:uid="{DFD8C919-516B-417F-B192-3DFD90221431}">
      <formula1>"State,Local,Other"</formula1>
    </dataValidation>
    <dataValidation type="list" allowBlank="1" showInputMessage="1" showErrorMessage="1" sqref="I8:I36" xr:uid="{63C08938-FBDF-419C-B264-DC81270861D3}">
      <formula1>"Year 1, Year 2, Year 3, Year 4"</formula1>
    </dataValidation>
    <dataValidation type="list" allowBlank="1" showInputMessage="1" showErrorMessage="1" sqref="Q10:Q36" xr:uid="{EB14F0F3-959C-4117-BBB7-F41504B3EA4A}">
      <formula1>"Cash,In Kind,Combination of both Cash &amp; In Kind (explanation is provided under Additional Explanation),TBD"</formula1>
    </dataValidation>
  </dataValidations>
  <printOptions horizontalCentered="1"/>
  <pageMargins left="0.5" right="0.5" top="0.25" bottom="0.25" header="0.5" footer="0.5"/>
  <pageSetup scale="45" fitToHeight="0" orientation="landscape" horizontalDpi="300" verticalDpi="300"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31584716-D711-4FC3-9C53-E65CE7A62B38}">
          <x14:formula1>
            <xm:f>List!$A$1:$A$11</xm:f>
          </x14:formula1>
          <xm:sqref>B8</xm:sqref>
        </x14:dataValidation>
        <x14:dataValidation type="list" allowBlank="1" showInputMessage="1" showErrorMessage="1" xr:uid="{6C866DE4-8C97-4DEE-A0A7-6A1550767358}">
          <x14:formula1>
            <xm:f>List!$G$1:$G$3</xm:f>
          </x14:formula1>
          <xm:sqref>B37</xm:sqref>
        </x14:dataValidation>
        <x14:dataValidation type="list" allowBlank="1" showInputMessage="1" showErrorMessage="1" xr:uid="{B052EAD1-DD47-47E8-A706-AD0D8F5EA907}">
          <x14:formula1>
            <xm:f>List!$A$1:$A$4</xm:f>
          </x14:formula1>
          <xm:sqref>D37 B9:B36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fitToPage="1"/>
  </sheetPr>
  <dimension ref="A1:AD40"/>
  <sheetViews>
    <sheetView showGridLines="0" zoomScale="60" zoomScaleNormal="60" workbookViewId="0">
      <selection activeCell="G4" sqref="G4"/>
    </sheetView>
  </sheetViews>
  <sheetFormatPr defaultColWidth="9.42578125" defaultRowHeight="12.75"/>
  <cols>
    <col min="1" max="1" width="50.7109375" style="59" customWidth="1"/>
    <col min="2" max="3" width="17.7109375" style="59" customWidth="1"/>
    <col min="4" max="5" width="17.7109375" style="64" customWidth="1"/>
    <col min="6" max="15" width="17.7109375" style="65" customWidth="1"/>
    <col min="16" max="16" width="17.7109375" style="66" customWidth="1"/>
    <col min="17" max="17" width="17.7109375" style="59" customWidth="1"/>
    <col min="18" max="18" width="50.7109375" style="59" customWidth="1"/>
    <col min="19" max="24" width="17.7109375" style="59" customWidth="1"/>
    <col min="25" max="25" width="19.85546875" style="59" customWidth="1"/>
    <col min="26" max="26" width="0.28515625" style="59" customWidth="1"/>
    <col min="27" max="28" width="9.42578125" style="59" hidden="1" customWidth="1"/>
    <col min="29" max="29" width="2.28515625" style="59" hidden="1" customWidth="1"/>
    <col min="30" max="16384" width="9.42578125" style="59"/>
  </cols>
  <sheetData>
    <row r="1" spans="1:30" s="57" customFormat="1" ht="18">
      <c r="A1" s="193"/>
      <c r="B1" s="193"/>
      <c r="C1" s="193"/>
      <c r="D1" s="193"/>
      <c r="E1" s="193"/>
      <c r="F1" s="193"/>
      <c r="G1" s="193"/>
      <c r="H1" s="193"/>
      <c r="I1" s="193"/>
      <c r="J1" s="193"/>
      <c r="K1" s="193"/>
      <c r="L1" s="193"/>
      <c r="M1" s="193"/>
      <c r="N1" s="193"/>
      <c r="O1" s="193"/>
      <c r="P1" s="193"/>
      <c r="Q1" s="193"/>
      <c r="R1" s="193"/>
    </row>
    <row r="2" spans="1:30" s="58" customFormat="1" ht="18.75" thickBot="1">
      <c r="A2" s="859" t="s">
        <v>16</v>
      </c>
      <c r="B2" s="859"/>
      <c r="C2" s="859"/>
      <c r="D2" s="859"/>
      <c r="E2" s="859"/>
      <c r="F2" s="859"/>
      <c r="G2" s="859"/>
      <c r="H2" s="859"/>
      <c r="I2" s="859"/>
      <c r="J2" s="859"/>
      <c r="K2" s="859"/>
      <c r="L2" s="859"/>
      <c r="M2" s="859"/>
      <c r="N2" s="859"/>
      <c r="O2" s="859"/>
      <c r="P2" s="859"/>
      <c r="Q2" s="859"/>
      <c r="R2" s="859"/>
      <c r="S2" s="859"/>
      <c r="T2" s="859"/>
      <c r="U2" s="859"/>
      <c r="V2" s="859"/>
      <c r="W2" s="859"/>
      <c r="X2" s="717"/>
      <c r="Y2" s="717"/>
    </row>
    <row r="3" spans="1:30" ht="340.9" customHeight="1" thickBot="1">
      <c r="A3" s="860" t="s">
        <v>99</v>
      </c>
      <c r="B3" s="861"/>
      <c r="C3" s="861"/>
      <c r="D3" s="861"/>
      <c r="E3" s="861"/>
      <c r="F3" s="861"/>
      <c r="G3" s="861"/>
      <c r="H3" s="861"/>
      <c r="I3" s="861"/>
      <c r="J3" s="861"/>
      <c r="K3" s="861"/>
      <c r="L3" s="861"/>
      <c r="M3" s="861"/>
      <c r="N3" s="861"/>
      <c r="O3" s="861"/>
      <c r="P3" s="861"/>
      <c r="Q3" s="861"/>
      <c r="R3" s="861"/>
      <c r="S3" s="861"/>
      <c r="T3" s="861"/>
      <c r="U3" s="861"/>
      <c r="V3" s="861"/>
      <c r="W3" s="862"/>
      <c r="X3" s="718"/>
      <c r="Y3" s="718"/>
      <c r="Z3" s="716"/>
      <c r="AA3" s="716"/>
      <c r="AB3" s="716"/>
      <c r="AC3" s="716"/>
      <c r="AD3" s="56"/>
    </row>
    <row r="4" spans="1:30" ht="13.15" customHeight="1" thickBot="1">
      <c r="A4" s="200"/>
      <c r="B4" s="200"/>
      <c r="C4" s="200"/>
      <c r="D4" s="200"/>
      <c r="E4" s="200"/>
      <c r="F4" s="200"/>
      <c r="G4" s="200"/>
      <c r="H4" s="200"/>
      <c r="I4" s="200"/>
      <c r="J4" s="200"/>
      <c r="K4" s="200"/>
      <c r="L4" s="200"/>
      <c r="M4" s="200"/>
      <c r="N4" s="200"/>
      <c r="O4" s="200"/>
      <c r="P4" s="200"/>
      <c r="Q4" s="200"/>
      <c r="R4" s="200"/>
      <c r="S4" s="56"/>
      <c r="T4" s="56"/>
      <c r="U4" s="56"/>
      <c r="V4" s="56"/>
      <c r="W4" s="56"/>
      <c r="X4" s="56"/>
      <c r="Y4" s="56"/>
      <c r="Z4" s="56"/>
      <c r="AA4" s="56"/>
      <c r="AB4" s="56"/>
      <c r="AC4" s="56"/>
      <c r="AD4" s="56"/>
    </row>
    <row r="5" spans="1:30" ht="45.2" customHeight="1" thickBot="1">
      <c r="A5" s="169"/>
      <c r="B5" s="169"/>
      <c r="C5" s="170"/>
      <c r="D5" s="171"/>
      <c r="E5" s="171"/>
      <c r="F5" s="55"/>
      <c r="G5" s="55"/>
      <c r="H5" s="55"/>
      <c r="I5" s="55"/>
      <c r="J5" s="55"/>
      <c r="K5" s="55"/>
      <c r="L5" s="55"/>
      <c r="M5" s="55"/>
      <c r="N5" s="55"/>
      <c r="O5" s="55"/>
      <c r="P5" s="172"/>
      <c r="Q5" s="169"/>
      <c r="R5" s="169"/>
      <c r="S5" s="844" t="s">
        <v>100</v>
      </c>
      <c r="T5" s="845"/>
      <c r="U5" s="845"/>
      <c r="V5" s="845"/>
      <c r="W5" s="846"/>
      <c r="X5" s="715"/>
      <c r="Y5" s="715"/>
      <c r="Z5" s="56"/>
      <c r="AA5" s="56"/>
      <c r="AB5" s="56"/>
      <c r="AC5" s="56"/>
      <c r="AD5" s="56"/>
    </row>
    <row r="6" spans="1:30" s="78" customFormat="1" ht="91.9" customHeight="1" thickBot="1">
      <c r="A6" s="130" t="s">
        <v>101</v>
      </c>
      <c r="B6" s="130" t="s">
        <v>102</v>
      </c>
      <c r="C6" s="130" t="s">
        <v>103</v>
      </c>
      <c r="D6" s="130" t="s">
        <v>104</v>
      </c>
      <c r="E6" s="122" t="s">
        <v>105</v>
      </c>
      <c r="F6" s="130" t="s">
        <v>106</v>
      </c>
      <c r="G6" s="130" t="s">
        <v>107</v>
      </c>
      <c r="H6" s="130" t="s">
        <v>108</v>
      </c>
      <c r="I6" s="130" t="s">
        <v>109</v>
      </c>
      <c r="J6" s="130" t="s">
        <v>110</v>
      </c>
      <c r="K6" s="130" t="s">
        <v>111</v>
      </c>
      <c r="L6" s="130" t="s">
        <v>112</v>
      </c>
      <c r="M6" s="130" t="s">
        <v>113</v>
      </c>
      <c r="N6" s="128" t="s">
        <v>72</v>
      </c>
      <c r="O6" s="126" t="s">
        <v>114</v>
      </c>
      <c r="P6" s="130" t="s">
        <v>74</v>
      </c>
      <c r="Q6" s="173" t="s">
        <v>115</v>
      </c>
      <c r="R6" s="173" t="s">
        <v>116</v>
      </c>
      <c r="S6" s="241" t="s">
        <v>78</v>
      </c>
      <c r="T6" s="240" t="s">
        <v>79</v>
      </c>
      <c r="U6" s="228" t="s">
        <v>80</v>
      </c>
      <c r="V6" s="228" t="s">
        <v>81</v>
      </c>
      <c r="W6" s="228" t="s">
        <v>82</v>
      </c>
    </row>
    <row r="7" spans="1:30" s="60" customFormat="1" ht="102.75" thickBot="1">
      <c r="A7" s="213" t="s">
        <v>117</v>
      </c>
      <c r="B7" s="214" t="s">
        <v>118</v>
      </c>
      <c r="C7" s="215">
        <v>4</v>
      </c>
      <c r="D7" s="215">
        <v>2</v>
      </c>
      <c r="E7" s="174">
        <v>180</v>
      </c>
      <c r="F7" s="109">
        <v>0</v>
      </c>
      <c r="G7" s="109">
        <v>100</v>
      </c>
      <c r="H7" s="109">
        <v>276.5</v>
      </c>
      <c r="I7" s="109">
        <v>0</v>
      </c>
      <c r="J7" s="109">
        <v>60</v>
      </c>
      <c r="K7" s="107">
        <v>3275.5</v>
      </c>
      <c r="L7" s="110">
        <v>1</v>
      </c>
      <c r="M7" s="107">
        <v>3275.5</v>
      </c>
      <c r="N7" s="106" t="s">
        <v>56</v>
      </c>
      <c r="O7" s="107" t="s">
        <v>85</v>
      </c>
      <c r="P7" s="79">
        <v>0</v>
      </c>
      <c r="Q7" s="108">
        <v>0</v>
      </c>
      <c r="R7" s="742" t="s">
        <v>119</v>
      </c>
      <c r="S7" s="242" t="s">
        <v>92</v>
      </c>
      <c r="T7" s="741">
        <v>0</v>
      </c>
      <c r="U7" s="245"/>
      <c r="V7" s="245"/>
      <c r="W7" s="246"/>
    </row>
    <row r="8" spans="1:30" ht="15" customHeight="1">
      <c r="A8" s="216"/>
      <c r="B8" s="217"/>
      <c r="C8" s="218"/>
      <c r="D8" s="218"/>
      <c r="E8" s="87"/>
      <c r="F8" s="80"/>
      <c r="G8" s="80"/>
      <c r="H8" s="80"/>
      <c r="I8" s="81"/>
      <c r="J8" s="81"/>
      <c r="K8" s="142">
        <f>(((C8-1)*E8)*D8)+(D8*F8)+(D8*G8)+(Table2[[#This Row],[Total Per Diem Cost per Traveler]]*D8)+I8+J8</f>
        <v>0</v>
      </c>
      <c r="L8" s="96"/>
      <c r="M8" s="175">
        <f>Table2[[#This Row],[Cost per Trip]]*Table2[[#This Row],['# of Identical Trips per Year]]</f>
        <v>0</v>
      </c>
      <c r="N8" s="188"/>
      <c r="O8" s="188"/>
      <c r="P8" s="84">
        <v>0</v>
      </c>
      <c r="Q8" s="143">
        <f>ROUND($M8*'b. Travel'!$P8,2)</f>
        <v>0</v>
      </c>
      <c r="R8" s="82"/>
      <c r="S8" s="238"/>
      <c r="T8" s="678">
        <v>0</v>
      </c>
      <c r="U8" s="203"/>
      <c r="V8" s="243"/>
      <c r="W8" s="244"/>
      <c r="X8" s="56"/>
      <c r="Y8" s="56"/>
      <c r="Z8" s="56"/>
      <c r="AA8" s="56"/>
      <c r="AB8" s="56"/>
      <c r="AC8" s="56"/>
      <c r="AD8" s="56"/>
    </row>
    <row r="9" spans="1:30" ht="15" customHeight="1">
      <c r="A9" s="219"/>
      <c r="B9" s="220"/>
      <c r="C9" s="218"/>
      <c r="D9" s="218"/>
      <c r="E9" s="87"/>
      <c r="F9" s="80"/>
      <c r="G9" s="80"/>
      <c r="H9" s="80"/>
      <c r="I9" s="81"/>
      <c r="J9" s="81"/>
      <c r="K9" s="142">
        <f>(((C9-1)*E9)*D9)+(D9*F9)+(D9*G9)+(Table2[[#This Row],[Total Per Diem Cost per Traveler]]*D9)+I9+J9</f>
        <v>0</v>
      </c>
      <c r="L9" s="186"/>
      <c r="M9" s="175">
        <f>Table2[[#This Row],[Cost per Trip]]*Table2[[#This Row],['# of Identical Trips per Year]]</f>
        <v>0</v>
      </c>
      <c r="N9" s="188"/>
      <c r="O9" s="188"/>
      <c r="P9" s="84">
        <v>0</v>
      </c>
      <c r="Q9" s="143">
        <f>ROUND($M9*'b. Travel'!$P9,2)</f>
        <v>0</v>
      </c>
      <c r="R9" s="82"/>
      <c r="S9" s="238"/>
      <c r="T9" s="683">
        <v>0</v>
      </c>
      <c r="U9" s="203"/>
      <c r="V9" s="226"/>
      <c r="W9" s="227"/>
      <c r="X9" s="56"/>
      <c r="Y9" s="56"/>
      <c r="Z9" s="56"/>
      <c r="AA9" s="56"/>
      <c r="AB9" s="56"/>
      <c r="AC9" s="56"/>
      <c r="AD9" s="56"/>
    </row>
    <row r="10" spans="1:30" ht="15" customHeight="1">
      <c r="A10" s="219"/>
      <c r="B10" s="220"/>
      <c r="C10" s="218"/>
      <c r="D10" s="218"/>
      <c r="E10" s="87"/>
      <c r="F10" s="80"/>
      <c r="G10" s="80"/>
      <c r="H10" s="80"/>
      <c r="I10" s="81"/>
      <c r="J10" s="81"/>
      <c r="K10" s="142">
        <f>(((C10-1)*E10)*D10)+(D10*F10)+(D10*G10)+(Table2[[#This Row],[Total Per Diem Cost per Traveler]]*D10)+I10+J10</f>
        <v>0</v>
      </c>
      <c r="L10" s="186"/>
      <c r="M10" s="175">
        <f>Table2[[#This Row],[Cost per Trip]]*Table2[[#This Row],['# of Identical Trips per Year]]</f>
        <v>0</v>
      </c>
      <c r="N10" s="188"/>
      <c r="O10" s="188"/>
      <c r="P10" s="84">
        <v>0</v>
      </c>
      <c r="Q10" s="143">
        <f>ROUND($M10*'b. Travel'!$P10,2)</f>
        <v>0</v>
      </c>
      <c r="R10" s="82"/>
      <c r="S10" s="238"/>
      <c r="T10" s="683">
        <v>0</v>
      </c>
      <c r="U10" s="203"/>
      <c r="V10" s="226"/>
      <c r="W10" s="227"/>
      <c r="X10" s="56"/>
      <c r="Y10" s="56"/>
      <c r="Z10" s="56"/>
      <c r="AA10" s="56"/>
      <c r="AB10" s="56"/>
      <c r="AC10" s="56"/>
      <c r="AD10" s="56"/>
    </row>
    <row r="11" spans="1:30" ht="15" customHeight="1">
      <c r="A11" s="219"/>
      <c r="B11" s="220"/>
      <c r="C11" s="218"/>
      <c r="D11" s="218"/>
      <c r="E11" s="87"/>
      <c r="F11" s="80"/>
      <c r="G11" s="80"/>
      <c r="H11" s="80"/>
      <c r="I11" s="81"/>
      <c r="J11" s="81"/>
      <c r="K11" s="142">
        <f>(((C11-1)*E11)*D11)+(D11*F11)+(D11*G11)+(Table2[[#This Row],[Total Per Diem Cost per Traveler]]*D11)+I11+J11</f>
        <v>0</v>
      </c>
      <c r="L11" s="186"/>
      <c r="M11" s="175">
        <f>Table2[[#This Row],[Cost per Trip]]*Table2[[#This Row],['# of Identical Trips per Year]]</f>
        <v>0</v>
      </c>
      <c r="N11" s="188"/>
      <c r="O11" s="188"/>
      <c r="P11" s="84">
        <v>0</v>
      </c>
      <c r="Q11" s="143">
        <f>ROUND($M11*'b. Travel'!$P11,2)</f>
        <v>0</v>
      </c>
      <c r="R11" s="82"/>
      <c r="S11" s="238"/>
      <c r="T11" s="683">
        <v>0</v>
      </c>
      <c r="U11" s="203"/>
      <c r="V11" s="226"/>
      <c r="W11" s="227"/>
      <c r="X11" s="56"/>
      <c r="Y11" s="56"/>
      <c r="Z11" s="56"/>
      <c r="AA11" s="56"/>
      <c r="AB11" s="56"/>
      <c r="AC11" s="56"/>
      <c r="AD11" s="56"/>
    </row>
    <row r="12" spans="1:30" ht="15" customHeight="1">
      <c r="A12" s="219"/>
      <c r="B12" s="220"/>
      <c r="C12" s="218"/>
      <c r="D12" s="218"/>
      <c r="E12" s="87"/>
      <c r="F12" s="80"/>
      <c r="G12" s="80"/>
      <c r="H12" s="80"/>
      <c r="I12" s="81"/>
      <c r="J12" s="81"/>
      <c r="K12" s="142">
        <f>(((C12-1)*E12)*D12)+(D12*F12)+(D12*G12)+(Table2[[#This Row],[Total Per Diem Cost per Traveler]]*D12)+I12+J12</f>
        <v>0</v>
      </c>
      <c r="L12" s="186"/>
      <c r="M12" s="175">
        <f>Table2[[#This Row],[Cost per Trip]]*Table2[[#This Row],['# of Identical Trips per Year]]</f>
        <v>0</v>
      </c>
      <c r="N12" s="188"/>
      <c r="O12" s="188"/>
      <c r="P12" s="84">
        <v>0</v>
      </c>
      <c r="Q12" s="143">
        <f>ROUND($M12*'b. Travel'!$P12,2)</f>
        <v>0</v>
      </c>
      <c r="R12" s="82"/>
      <c r="S12" s="238"/>
      <c r="T12" s="683">
        <v>0</v>
      </c>
      <c r="U12" s="203"/>
      <c r="V12" s="226"/>
      <c r="W12" s="227"/>
      <c r="X12" s="56"/>
      <c r="Y12" s="56"/>
      <c r="Z12" s="56"/>
      <c r="AA12" s="56"/>
      <c r="AB12" s="56"/>
      <c r="AC12" s="56"/>
      <c r="AD12" s="56"/>
    </row>
    <row r="13" spans="1:30" ht="15" customHeight="1">
      <c r="A13" s="219"/>
      <c r="B13" s="220"/>
      <c r="C13" s="218"/>
      <c r="D13" s="218"/>
      <c r="E13" s="87"/>
      <c r="F13" s="80"/>
      <c r="G13" s="80"/>
      <c r="H13" s="80"/>
      <c r="I13" s="81"/>
      <c r="J13" s="81"/>
      <c r="K13" s="142">
        <f>(((C13-1)*E13)*D13)+(D13*F13)+(D13*G13)+(Table2[[#This Row],[Total Per Diem Cost per Traveler]]*D13)+I13+J13</f>
        <v>0</v>
      </c>
      <c r="L13" s="186"/>
      <c r="M13" s="175">
        <f>Table2[[#This Row],[Cost per Trip]]*Table2[[#This Row],['# of Identical Trips per Year]]</f>
        <v>0</v>
      </c>
      <c r="N13" s="188"/>
      <c r="O13" s="188"/>
      <c r="P13" s="84">
        <v>0</v>
      </c>
      <c r="Q13" s="143">
        <f>ROUND($M13*'b. Travel'!$P13,2)</f>
        <v>0</v>
      </c>
      <c r="R13" s="82"/>
      <c r="S13" s="238"/>
      <c r="T13" s="683">
        <v>0</v>
      </c>
      <c r="U13" s="203"/>
      <c r="V13" s="226"/>
      <c r="W13" s="227"/>
      <c r="X13" s="56"/>
      <c r="Y13" s="56"/>
      <c r="Z13" s="56"/>
      <c r="AA13" s="56"/>
      <c r="AB13" s="56"/>
      <c r="AC13" s="56"/>
      <c r="AD13" s="56"/>
    </row>
    <row r="14" spans="1:30" ht="15" customHeight="1">
      <c r="A14" s="219"/>
      <c r="B14" s="220"/>
      <c r="C14" s="218"/>
      <c r="D14" s="218"/>
      <c r="E14" s="87"/>
      <c r="F14" s="80"/>
      <c r="G14" s="80"/>
      <c r="H14" s="80"/>
      <c r="I14" s="81"/>
      <c r="J14" s="81"/>
      <c r="K14" s="142">
        <f>(((C14-1)*E14)*D14)+(D14*F14)+(D14*G14)+(Table2[[#This Row],[Total Per Diem Cost per Traveler]]*D14)+I14+J14</f>
        <v>0</v>
      </c>
      <c r="L14" s="186"/>
      <c r="M14" s="175">
        <f>Table2[[#This Row],[Cost per Trip]]*Table2[[#This Row],['# of Identical Trips per Year]]</f>
        <v>0</v>
      </c>
      <c r="N14" s="189"/>
      <c r="O14" s="189"/>
      <c r="P14" s="84">
        <v>0</v>
      </c>
      <c r="Q14" s="143">
        <f>ROUND($M14*'b. Travel'!$P14,2)</f>
        <v>0</v>
      </c>
      <c r="R14" s="83"/>
      <c r="S14" s="238"/>
      <c r="T14" s="683">
        <v>0</v>
      </c>
      <c r="U14" s="203"/>
      <c r="V14" s="226"/>
      <c r="W14" s="227"/>
      <c r="X14" s="56"/>
      <c r="Y14" s="56"/>
      <c r="Z14" s="56"/>
      <c r="AA14" s="56"/>
      <c r="AB14" s="56"/>
      <c r="AC14" s="56"/>
      <c r="AD14" s="56"/>
    </row>
    <row r="15" spans="1:30" ht="15" customHeight="1">
      <c r="A15" s="219"/>
      <c r="B15" s="220"/>
      <c r="C15" s="218"/>
      <c r="D15" s="218"/>
      <c r="E15" s="88"/>
      <c r="F15" s="81"/>
      <c r="G15" s="81"/>
      <c r="H15" s="81"/>
      <c r="I15" s="81"/>
      <c r="J15" s="81"/>
      <c r="K15" s="142">
        <f>(((C15-1)*E15)*D15)+(D15*F15)+(D15*G15)+(Table2[[#This Row],[Total Per Diem Cost per Traveler]]*D15)+I15+J15</f>
        <v>0</v>
      </c>
      <c r="L15" s="186"/>
      <c r="M15" s="175">
        <f>Table2[[#This Row],[Cost per Trip]]*Table2[[#This Row],['# of Identical Trips per Year]]</f>
        <v>0</v>
      </c>
      <c r="N15" s="73"/>
      <c r="O15" s="73"/>
      <c r="P15" s="85">
        <v>0</v>
      </c>
      <c r="Q15" s="143">
        <f>ROUND($M15*'b. Travel'!$P15,2)</f>
        <v>0</v>
      </c>
      <c r="R15" s="83"/>
      <c r="S15" s="238"/>
      <c r="T15" s="683">
        <v>0</v>
      </c>
      <c r="U15" s="203"/>
      <c r="V15" s="226"/>
      <c r="W15" s="227"/>
      <c r="X15" s="56"/>
      <c r="Y15" s="56"/>
      <c r="Z15" s="56"/>
      <c r="AA15" s="56"/>
      <c r="AB15" s="56"/>
      <c r="AC15" s="56"/>
      <c r="AD15" s="56"/>
    </row>
    <row r="16" spans="1:30" ht="15" customHeight="1">
      <c r="A16" s="219"/>
      <c r="B16" s="220"/>
      <c r="C16" s="218"/>
      <c r="D16" s="218"/>
      <c r="E16" s="87"/>
      <c r="F16" s="80"/>
      <c r="G16" s="80"/>
      <c r="H16" s="80"/>
      <c r="I16" s="81"/>
      <c r="J16" s="81"/>
      <c r="K16" s="142">
        <f>(((C16-1)*E16)*D16)+(D16*F16)+(D16*G16)+(Table2[[#This Row],[Total Per Diem Cost per Traveler]]*D16)+I16+J16</f>
        <v>0</v>
      </c>
      <c r="L16" s="186"/>
      <c r="M16" s="175">
        <f>Table2[[#This Row],[Cost per Trip]]*Table2[[#This Row],['# of Identical Trips per Year]]</f>
        <v>0</v>
      </c>
      <c r="N16" s="189"/>
      <c r="O16" s="189"/>
      <c r="P16" s="84">
        <v>0</v>
      </c>
      <c r="Q16" s="143">
        <f>ROUND($M16*'b. Travel'!$P16,2)</f>
        <v>0</v>
      </c>
      <c r="R16" s="83"/>
      <c r="S16" s="238"/>
      <c r="T16" s="683">
        <v>0</v>
      </c>
      <c r="U16" s="203"/>
      <c r="V16" s="226"/>
      <c r="W16" s="227"/>
      <c r="X16" s="56"/>
      <c r="Y16" s="56"/>
      <c r="Z16" s="56"/>
      <c r="AA16" s="56"/>
      <c r="AB16" s="56"/>
      <c r="AC16" s="56"/>
      <c r="AD16" s="56"/>
    </row>
    <row r="17" spans="1:25" ht="15" customHeight="1">
      <c r="A17" s="219"/>
      <c r="B17" s="220"/>
      <c r="C17" s="218"/>
      <c r="D17" s="218"/>
      <c r="E17" s="87"/>
      <c r="F17" s="80"/>
      <c r="G17" s="80"/>
      <c r="H17" s="80"/>
      <c r="I17" s="81"/>
      <c r="J17" s="81"/>
      <c r="K17" s="142">
        <f>(((C17-1)*E17)*D17)+(D17*F17)+(D17*G17)+(Table2[[#This Row],[Total Per Diem Cost per Traveler]]*D17)+I17+J17</f>
        <v>0</v>
      </c>
      <c r="L17" s="186"/>
      <c r="M17" s="175">
        <f>Table2[[#This Row],[Cost per Trip]]*Table2[[#This Row],['# of Identical Trips per Year]]</f>
        <v>0</v>
      </c>
      <c r="N17" s="189"/>
      <c r="O17" s="189"/>
      <c r="P17" s="84">
        <v>0</v>
      </c>
      <c r="Q17" s="143">
        <f>ROUND($M17*'b. Travel'!$P17,2)</f>
        <v>0</v>
      </c>
      <c r="R17" s="83"/>
      <c r="S17" s="238"/>
      <c r="T17" s="683">
        <v>0</v>
      </c>
      <c r="U17" s="203"/>
      <c r="V17" s="226"/>
      <c r="W17" s="227"/>
      <c r="X17" s="56"/>
      <c r="Y17" s="56"/>
    </row>
    <row r="18" spans="1:25" ht="15" customHeight="1">
      <c r="A18" s="219"/>
      <c r="B18" s="217"/>
      <c r="C18" s="218"/>
      <c r="D18" s="218"/>
      <c r="E18" s="87"/>
      <c r="F18" s="80"/>
      <c r="G18" s="80"/>
      <c r="H18" s="80"/>
      <c r="I18" s="81"/>
      <c r="J18" s="81"/>
      <c r="K18" s="142">
        <f>(((C18-1)*E18)*D18)+(D18*F18)+(D18*G18)+(Table2[[#This Row],[Total Per Diem Cost per Traveler]]*D18)+I18+J18</f>
        <v>0</v>
      </c>
      <c r="L18" s="186"/>
      <c r="M18" s="175">
        <f>Table2[[#This Row],[Cost per Trip]]*Table2[[#This Row],['# of Identical Trips per Year]]</f>
        <v>0</v>
      </c>
      <c r="N18" s="189"/>
      <c r="O18" s="189"/>
      <c r="P18" s="84">
        <v>0</v>
      </c>
      <c r="Q18" s="143">
        <f>ROUND($M18*'b. Travel'!$P18,2)</f>
        <v>0</v>
      </c>
      <c r="R18" s="83"/>
      <c r="S18" s="238"/>
      <c r="T18" s="683">
        <v>0</v>
      </c>
      <c r="U18" s="203"/>
      <c r="V18" s="226"/>
      <c r="W18" s="227"/>
      <c r="X18" s="56"/>
      <c r="Y18" s="56"/>
    </row>
    <row r="19" spans="1:25" ht="15" customHeight="1">
      <c r="A19" s="219"/>
      <c r="B19" s="220"/>
      <c r="C19" s="218"/>
      <c r="D19" s="218"/>
      <c r="E19" s="87"/>
      <c r="F19" s="80"/>
      <c r="G19" s="80"/>
      <c r="H19" s="80"/>
      <c r="I19" s="81"/>
      <c r="J19" s="81"/>
      <c r="K19" s="142">
        <f>(((C19-1)*E19)*D19)+(D19*F19)+(D19*G19)+(Table2[[#This Row],[Total Per Diem Cost per Traveler]]*D19)+I19+J19</f>
        <v>0</v>
      </c>
      <c r="L19" s="186"/>
      <c r="M19" s="175">
        <f>Table2[[#This Row],[Cost per Trip]]*Table2[[#This Row],['# of Identical Trips per Year]]</f>
        <v>0</v>
      </c>
      <c r="N19" s="189"/>
      <c r="O19" s="189"/>
      <c r="P19" s="84">
        <v>0</v>
      </c>
      <c r="Q19" s="143">
        <f>ROUND($M19*'b. Travel'!$P19,2)</f>
        <v>0</v>
      </c>
      <c r="R19" s="83"/>
      <c r="S19" s="238"/>
      <c r="T19" s="683">
        <v>0</v>
      </c>
      <c r="U19" s="203"/>
      <c r="V19" s="226"/>
      <c r="W19" s="227"/>
      <c r="X19" s="56"/>
      <c r="Y19" s="56"/>
    </row>
    <row r="20" spans="1:25" ht="15" customHeight="1">
      <c r="A20" s="219"/>
      <c r="B20" s="220"/>
      <c r="C20" s="218"/>
      <c r="D20" s="218"/>
      <c r="E20" s="87"/>
      <c r="F20" s="80"/>
      <c r="G20" s="80"/>
      <c r="H20" s="80"/>
      <c r="I20" s="81"/>
      <c r="J20" s="81"/>
      <c r="K20" s="142">
        <f>(((C20-1)*E20)*D20)+(D20*F20)+(D20*G20)+(Table2[[#This Row],[Total Per Diem Cost per Traveler]]*D20)+I20+J20</f>
        <v>0</v>
      </c>
      <c r="L20" s="186"/>
      <c r="M20" s="175">
        <f>Table2[[#This Row],[Cost per Trip]]*Table2[[#This Row],['# of Identical Trips per Year]]</f>
        <v>0</v>
      </c>
      <c r="N20" s="189"/>
      <c r="O20" s="189"/>
      <c r="P20" s="84">
        <v>0</v>
      </c>
      <c r="Q20" s="143">
        <f>ROUND($M20*'b. Travel'!$P20,2)</f>
        <v>0</v>
      </c>
      <c r="R20" s="83"/>
      <c r="S20" s="238"/>
      <c r="T20" s="683">
        <v>0</v>
      </c>
      <c r="U20" s="203"/>
      <c r="V20" s="226"/>
      <c r="W20" s="227"/>
      <c r="X20" s="56"/>
      <c r="Y20" s="56"/>
    </row>
    <row r="21" spans="1:25" ht="15" customHeight="1">
      <c r="A21" s="219"/>
      <c r="B21" s="220"/>
      <c r="C21" s="218"/>
      <c r="D21" s="218"/>
      <c r="E21" s="87"/>
      <c r="F21" s="80"/>
      <c r="G21" s="80"/>
      <c r="H21" s="80"/>
      <c r="I21" s="81"/>
      <c r="J21" s="81"/>
      <c r="K21" s="142">
        <f>(((C21-1)*E21)*D21)+(D21*F21)+(D21*G21)+(Table2[[#This Row],[Total Per Diem Cost per Traveler]]*D21)+I21+J21</f>
        <v>0</v>
      </c>
      <c r="L21" s="186"/>
      <c r="M21" s="175">
        <f>Table2[[#This Row],[Cost per Trip]]*Table2[[#This Row],['# of Identical Trips per Year]]</f>
        <v>0</v>
      </c>
      <c r="N21" s="189"/>
      <c r="O21" s="189"/>
      <c r="P21" s="84">
        <v>0</v>
      </c>
      <c r="Q21" s="143">
        <f>ROUND($M21*'b. Travel'!$P21,2)</f>
        <v>0</v>
      </c>
      <c r="R21" s="83"/>
      <c r="S21" s="238"/>
      <c r="T21" s="683">
        <v>0</v>
      </c>
      <c r="U21" s="203"/>
      <c r="V21" s="226"/>
      <c r="W21" s="227"/>
      <c r="X21" s="56"/>
      <c r="Y21" s="56"/>
    </row>
    <row r="22" spans="1:25" ht="15" customHeight="1">
      <c r="A22" s="219"/>
      <c r="B22" s="217"/>
      <c r="C22" s="218"/>
      <c r="D22" s="218"/>
      <c r="E22" s="87"/>
      <c r="F22" s="80"/>
      <c r="G22" s="80"/>
      <c r="H22" s="80"/>
      <c r="I22" s="81"/>
      <c r="J22" s="81"/>
      <c r="K22" s="142">
        <f>(((C22-1)*E22)*D22)+(D22*F22)+(D22*G22)+(Table2[[#This Row],[Total Per Diem Cost per Traveler]]*D22)+I22+J22</f>
        <v>0</v>
      </c>
      <c r="L22" s="186"/>
      <c r="M22" s="175">
        <f>Table2[[#This Row],[Cost per Trip]]*Table2[[#This Row],['# of Identical Trips per Year]]</f>
        <v>0</v>
      </c>
      <c r="N22" s="189"/>
      <c r="O22" s="189"/>
      <c r="P22" s="84">
        <v>0</v>
      </c>
      <c r="Q22" s="143">
        <f>ROUND($M22*'b. Travel'!$P22,2)</f>
        <v>0</v>
      </c>
      <c r="R22" s="83"/>
      <c r="S22" s="238"/>
      <c r="T22" s="683">
        <v>0</v>
      </c>
      <c r="U22" s="203"/>
      <c r="V22" s="226"/>
      <c r="W22" s="227"/>
      <c r="X22" s="56"/>
      <c r="Y22" s="56"/>
    </row>
    <row r="23" spans="1:25" ht="15" customHeight="1">
      <c r="A23" s="219"/>
      <c r="B23" s="217"/>
      <c r="C23" s="218"/>
      <c r="D23" s="218"/>
      <c r="E23" s="87"/>
      <c r="F23" s="80"/>
      <c r="G23" s="80"/>
      <c r="H23" s="80"/>
      <c r="I23" s="81"/>
      <c r="J23" s="81"/>
      <c r="K23" s="142">
        <f>(((C23-1)*E23)*D23)+(D23*F23)+(D23*G23)+(Table2[[#This Row],[Total Per Diem Cost per Traveler]]*D23)+I23+J23</f>
        <v>0</v>
      </c>
      <c r="L23" s="186"/>
      <c r="M23" s="175">
        <f>Table2[[#This Row],[Cost per Trip]]*Table2[[#This Row],['# of Identical Trips per Year]]</f>
        <v>0</v>
      </c>
      <c r="N23" s="189"/>
      <c r="O23" s="189"/>
      <c r="P23" s="84">
        <v>0</v>
      </c>
      <c r="Q23" s="143">
        <f>ROUND($M23*'b. Travel'!$P23,2)</f>
        <v>0</v>
      </c>
      <c r="R23" s="83"/>
      <c r="S23" s="238"/>
      <c r="T23" s="683">
        <v>0</v>
      </c>
      <c r="U23" s="203"/>
      <c r="V23" s="226"/>
      <c r="W23" s="227"/>
      <c r="X23" s="56"/>
      <c r="Y23" s="56"/>
    </row>
    <row r="24" spans="1:25" ht="15" customHeight="1">
      <c r="A24" s="219"/>
      <c r="B24" s="217"/>
      <c r="C24" s="218"/>
      <c r="D24" s="218"/>
      <c r="E24" s="87"/>
      <c r="F24" s="80"/>
      <c r="G24" s="80"/>
      <c r="H24" s="80"/>
      <c r="I24" s="81"/>
      <c r="J24" s="81"/>
      <c r="K24" s="142">
        <f>(((C24-1)*E24)*D24)+(D24*F24)+(D24*G24)+(Table2[[#This Row],[Total Per Diem Cost per Traveler]]*D24)+I24+J24</f>
        <v>0</v>
      </c>
      <c r="L24" s="186"/>
      <c r="M24" s="175">
        <f>Table2[[#This Row],[Cost per Trip]]*Table2[[#This Row],['# of Identical Trips per Year]]</f>
        <v>0</v>
      </c>
      <c r="N24" s="189"/>
      <c r="O24" s="189"/>
      <c r="P24" s="84">
        <v>0</v>
      </c>
      <c r="Q24" s="143">
        <f>ROUND($M24*'b. Travel'!$P24,2)</f>
        <v>0</v>
      </c>
      <c r="R24" s="83"/>
      <c r="S24" s="238"/>
      <c r="T24" s="683">
        <v>0</v>
      </c>
      <c r="U24" s="203"/>
      <c r="V24" s="226"/>
      <c r="W24" s="227"/>
      <c r="X24" s="56"/>
      <c r="Y24" s="56"/>
    </row>
    <row r="25" spans="1:25" ht="15" customHeight="1">
      <c r="A25" s="219"/>
      <c r="B25" s="217"/>
      <c r="C25" s="218"/>
      <c r="D25" s="218"/>
      <c r="E25" s="87"/>
      <c r="F25" s="80"/>
      <c r="G25" s="80"/>
      <c r="H25" s="80"/>
      <c r="I25" s="81"/>
      <c r="J25" s="81"/>
      <c r="K25" s="142">
        <f>(((C25-1)*E25)*D25)+(D25*F25)+(D25*G25)+(Table2[[#This Row],[Total Per Diem Cost per Traveler]]*D25)+I25+J25</f>
        <v>0</v>
      </c>
      <c r="L25" s="186"/>
      <c r="M25" s="175">
        <f>Table2[[#This Row],[Cost per Trip]]*Table2[[#This Row],['# of Identical Trips per Year]]</f>
        <v>0</v>
      </c>
      <c r="N25" s="189"/>
      <c r="O25" s="189"/>
      <c r="P25" s="84">
        <v>0</v>
      </c>
      <c r="Q25" s="143">
        <f>ROUND($M25*'b. Travel'!$P25,2)</f>
        <v>0</v>
      </c>
      <c r="R25" s="83"/>
      <c r="S25" s="238"/>
      <c r="T25" s="683">
        <v>0</v>
      </c>
      <c r="U25" s="203"/>
      <c r="V25" s="226"/>
      <c r="W25" s="227"/>
      <c r="X25" s="56"/>
      <c r="Y25" s="56"/>
    </row>
    <row r="26" spans="1:25" ht="15" customHeight="1">
      <c r="A26" s="221"/>
      <c r="B26" s="217"/>
      <c r="C26" s="218"/>
      <c r="D26" s="218"/>
      <c r="E26" s="87"/>
      <c r="F26" s="80"/>
      <c r="G26" s="80"/>
      <c r="H26" s="80"/>
      <c r="I26" s="81"/>
      <c r="J26" s="81"/>
      <c r="K26" s="142">
        <f>(((C26-1)*E26)*D26)+(D26*F26)+(D26*G26)+(Table2[[#This Row],[Total Per Diem Cost per Traveler]]*D26)+I26+J26</f>
        <v>0</v>
      </c>
      <c r="L26" s="186"/>
      <c r="M26" s="175">
        <f>Table2[[#This Row],[Cost per Trip]]*Table2[[#This Row],['# of Identical Trips per Year]]</f>
        <v>0</v>
      </c>
      <c r="N26" s="189"/>
      <c r="O26" s="189"/>
      <c r="P26" s="84">
        <v>0</v>
      </c>
      <c r="Q26" s="143">
        <f>ROUND($M26*'b. Travel'!$P26,2)</f>
        <v>0</v>
      </c>
      <c r="R26" s="83"/>
      <c r="S26" s="238"/>
      <c r="T26" s="683">
        <v>0</v>
      </c>
      <c r="U26" s="203"/>
      <c r="V26" s="226"/>
      <c r="W26" s="227"/>
      <c r="X26" s="56"/>
      <c r="Y26" s="56"/>
    </row>
    <row r="27" spans="1:25" ht="15" customHeight="1" thickBot="1">
      <c r="A27" s="222"/>
      <c r="B27" s="223"/>
      <c r="C27" s="224"/>
      <c r="D27" s="224"/>
      <c r="E27" s="89"/>
      <c r="F27" s="90"/>
      <c r="G27" s="90"/>
      <c r="H27" s="90"/>
      <c r="I27" s="91"/>
      <c r="J27" s="91"/>
      <c r="K27" s="142">
        <f>(((C27-1)*E27)*D27)+(D27*F27)+(D27*G27)+(Table2[[#This Row],[Total Per Diem Cost per Traveler]]*D27)+I27+J27</f>
        <v>0</v>
      </c>
      <c r="L27" s="187"/>
      <c r="M27" s="175">
        <f>Table2[[#This Row],[Cost per Trip]]*Table2[[#This Row],['# of Identical Trips per Year]]</f>
        <v>0</v>
      </c>
      <c r="N27" s="190"/>
      <c r="O27" s="190"/>
      <c r="P27" s="93">
        <v>0</v>
      </c>
      <c r="Q27" s="143">
        <f>ROUND($M27*'b. Travel'!$P27,2)</f>
        <v>0</v>
      </c>
      <c r="R27" s="92"/>
      <c r="S27" s="238"/>
      <c r="T27" s="683">
        <v>0</v>
      </c>
      <c r="U27" s="203"/>
      <c r="V27" s="226"/>
      <c r="W27" s="227"/>
      <c r="X27" s="56"/>
      <c r="Y27" s="56"/>
    </row>
    <row r="28" spans="1:25" ht="13.5" thickBot="1">
      <c r="A28" s="176"/>
      <c r="B28" s="176"/>
      <c r="C28" s="177"/>
      <c r="D28" s="177"/>
      <c r="E28" s="178"/>
      <c r="F28" s="178"/>
      <c r="G28" s="178"/>
      <c r="H28" s="178"/>
      <c r="I28" s="178"/>
      <c r="J28" s="178"/>
      <c r="K28" s="179"/>
      <c r="L28" s="179"/>
      <c r="M28" s="179"/>
      <c r="N28" s="179"/>
      <c r="O28" s="179"/>
      <c r="P28" s="180"/>
      <c r="Q28" s="169"/>
      <c r="R28" s="169"/>
      <c r="S28" s="56"/>
      <c r="T28" s="56"/>
      <c r="U28" s="56"/>
      <c r="V28" s="56"/>
      <c r="W28" s="56"/>
      <c r="X28" s="56"/>
      <c r="Y28" s="56"/>
    </row>
    <row r="29" spans="1:25" s="57" customFormat="1" ht="45.2" customHeight="1" thickBot="1">
      <c r="A29" s="856" t="s">
        <v>120</v>
      </c>
      <c r="B29" s="857"/>
      <c r="C29" s="857"/>
      <c r="D29" s="857"/>
      <c r="E29" s="857"/>
      <c r="F29" s="857"/>
      <c r="G29" s="857"/>
      <c r="H29" s="857"/>
      <c r="I29" s="857"/>
      <c r="J29" s="857"/>
      <c r="K29" s="857"/>
      <c r="L29" s="858"/>
      <c r="M29" s="181">
        <f>SUM(M8:M27)</f>
        <v>0</v>
      </c>
      <c r="N29" s="182" t="s">
        <v>95</v>
      </c>
      <c r="O29" s="181">
        <f>SUMIF($O$8:$O$27, "Yes",$M$8:$M$27)</f>
        <v>0</v>
      </c>
      <c r="P29" s="153" t="s">
        <v>96</v>
      </c>
      <c r="Q29" s="154">
        <f>SUM(Q8:Q27)</f>
        <v>0</v>
      </c>
      <c r="R29" s="212"/>
      <c r="S29" s="194"/>
      <c r="T29" s="181">
        <f>SUM(T8:T27)</f>
        <v>0</v>
      </c>
      <c r="U29" s="733"/>
    </row>
    <row r="30" spans="1:25" ht="13.5" thickBot="1">
      <c r="A30" s="169"/>
      <c r="B30" s="169"/>
      <c r="C30" s="171"/>
      <c r="D30" s="171"/>
      <c r="E30" s="55"/>
      <c r="F30" s="55"/>
      <c r="G30" s="55"/>
      <c r="H30" s="55"/>
      <c r="I30" s="55"/>
      <c r="J30" s="55"/>
      <c r="K30" s="172"/>
      <c r="L30" s="172"/>
      <c r="M30" s="172"/>
      <c r="N30" s="172"/>
      <c r="O30" s="172"/>
      <c r="P30" s="183"/>
      <c r="Q30" s="169"/>
      <c r="R30" s="169"/>
      <c r="S30" s="56"/>
      <c r="T30" s="56"/>
      <c r="U30" s="56"/>
      <c r="V30" s="56"/>
      <c r="W30" s="56"/>
      <c r="X30" s="56"/>
      <c r="Y30" s="56"/>
    </row>
    <row r="31" spans="1:25" ht="19.899999999999999" customHeight="1" thickBot="1">
      <c r="A31" s="169"/>
      <c r="B31" s="795" t="s">
        <v>97</v>
      </c>
      <c r="C31" s="796"/>
      <c r="D31" s="796"/>
      <c r="E31" s="797"/>
      <c r="F31" s="55"/>
      <c r="G31" s="55"/>
      <c r="H31" s="55"/>
      <c r="I31" s="55"/>
      <c r="J31" s="172"/>
      <c r="K31" s="172"/>
      <c r="L31" s="172"/>
      <c r="M31" s="172"/>
      <c r="N31" s="172"/>
      <c r="O31" s="183"/>
      <c r="P31" s="169"/>
      <c r="Q31" s="169"/>
      <c r="R31" s="169"/>
      <c r="S31" s="56"/>
      <c r="T31" s="56"/>
      <c r="U31" s="56"/>
      <c r="V31" s="56"/>
      <c r="W31" s="56"/>
      <c r="X31" s="56"/>
      <c r="Y31" s="56"/>
    </row>
    <row r="32" spans="1:25" ht="19.899999999999999" customHeight="1" thickBot="1">
      <c r="A32" s="69"/>
      <c r="B32" s="157" t="s">
        <v>56</v>
      </c>
      <c r="C32" s="158" t="s">
        <v>57</v>
      </c>
      <c r="D32" s="158" t="s">
        <v>58</v>
      </c>
      <c r="E32" s="192" t="s">
        <v>59</v>
      </c>
      <c r="F32" s="55"/>
      <c r="G32" s="55"/>
      <c r="H32" s="55"/>
      <c r="I32" s="55"/>
      <c r="J32" s="172"/>
      <c r="K32" s="172"/>
      <c r="L32" s="172"/>
      <c r="M32" s="172"/>
      <c r="N32" s="172"/>
      <c r="O32" s="183"/>
      <c r="P32" s="169"/>
      <c r="Q32" s="169"/>
      <c r="R32" s="169"/>
      <c r="S32" s="56"/>
      <c r="T32" s="56"/>
      <c r="U32" s="56"/>
      <c r="V32" s="56"/>
      <c r="W32" s="56"/>
      <c r="X32" s="56"/>
      <c r="Y32" s="56"/>
    </row>
    <row r="33" spans="1:25" ht="45.2" customHeight="1" thickBot="1">
      <c r="A33" s="160" t="s">
        <v>98</v>
      </c>
      <c r="B33" s="184">
        <f>SUMIF($N$8:$N$27,B32,$M$8:$M$27)</f>
        <v>0</v>
      </c>
      <c r="C33" s="97">
        <f>SUMIF($N$8:$N$27,C32,$M$8:$M$27)</f>
        <v>0</v>
      </c>
      <c r="D33" s="97">
        <f>SUMIF($N$8:$N$27,D32,$M$8:$M$27)</f>
        <v>0</v>
      </c>
      <c r="E33" s="185">
        <f>SUMIF($N$8:$N$27,E32,$M$8:$M$27)</f>
        <v>0</v>
      </c>
      <c r="F33" s="55"/>
      <c r="G33" s="55"/>
      <c r="H33" s="55"/>
      <c r="I33" s="55"/>
      <c r="J33" s="172"/>
      <c r="K33" s="172"/>
      <c r="L33" s="172"/>
      <c r="M33" s="172"/>
      <c r="N33" s="172"/>
      <c r="O33" s="183"/>
      <c r="P33" s="63"/>
      <c r="Q33" s="169"/>
      <c r="R33" s="169"/>
      <c r="S33" s="56"/>
      <c r="T33" s="56"/>
      <c r="U33" s="56"/>
      <c r="V33" s="56"/>
      <c r="W33" s="56"/>
      <c r="X33" s="56"/>
      <c r="Y33" s="56"/>
    </row>
    <row r="34" spans="1:25" ht="13.5" thickBot="1">
      <c r="A34" s="169"/>
      <c r="B34" s="169"/>
      <c r="C34" s="171"/>
      <c r="D34" s="171"/>
      <c r="E34" s="55"/>
      <c r="F34" s="55"/>
      <c r="G34" s="55"/>
      <c r="H34" s="55"/>
      <c r="I34" s="55"/>
      <c r="J34" s="55"/>
      <c r="K34" s="172"/>
      <c r="L34" s="172"/>
      <c r="M34" s="172"/>
      <c r="N34" s="172"/>
      <c r="O34" s="172"/>
      <c r="P34" s="183"/>
      <c r="Q34" s="169"/>
      <c r="R34" s="169"/>
      <c r="S34" s="56"/>
      <c r="T34" s="56"/>
      <c r="U34" s="56"/>
      <c r="V34" s="56"/>
      <c r="W34" s="56"/>
      <c r="X34" s="56"/>
      <c r="Y34" s="56"/>
    </row>
    <row r="35" spans="1:25" ht="45.2" customHeight="1" thickBot="1">
      <c r="A35" s="853" t="s">
        <v>32</v>
      </c>
      <c r="B35" s="854"/>
      <c r="C35" s="854"/>
      <c r="D35" s="854"/>
      <c r="E35" s="854"/>
      <c r="F35" s="854"/>
      <c r="G35" s="854"/>
      <c r="H35" s="854"/>
      <c r="I35" s="854"/>
      <c r="J35" s="854"/>
      <c r="K35" s="854"/>
      <c r="L35" s="854"/>
      <c r="M35" s="854"/>
      <c r="N35" s="854"/>
      <c r="O35" s="854"/>
      <c r="P35" s="854"/>
      <c r="Q35" s="854"/>
      <c r="R35" s="854"/>
      <c r="S35" s="854"/>
      <c r="T35" s="854"/>
      <c r="U35" s="854"/>
      <c r="V35" s="854"/>
      <c r="W35" s="855"/>
      <c r="X35" s="719"/>
      <c r="Y35" s="719"/>
    </row>
    <row r="40" spans="1:25">
      <c r="A40" s="56"/>
      <c r="B40" s="56"/>
      <c r="C40" s="56"/>
      <c r="D40" s="61"/>
      <c r="E40" s="61"/>
      <c r="F40" s="62"/>
      <c r="G40" s="62"/>
      <c r="H40" s="62"/>
      <c r="I40" s="62"/>
      <c r="J40" s="62"/>
      <c r="K40" s="62"/>
      <c r="L40" s="62"/>
      <c r="M40" s="62"/>
      <c r="N40" s="62"/>
      <c r="O40" s="62"/>
      <c r="P40" s="63"/>
      <c r="Q40" s="56"/>
      <c r="R40" s="56"/>
      <c r="S40" s="56"/>
      <c r="T40" s="56"/>
      <c r="U40" s="56"/>
      <c r="V40" s="56"/>
      <c r="W40" s="56"/>
      <c r="X40" s="56"/>
      <c r="Y40" s="56"/>
    </row>
  </sheetData>
  <sheetProtection formatCells="0" formatColumns="0" formatRows="0" insertRows="0" deleteRows="0"/>
  <mergeCells count="6">
    <mergeCell ref="A35:W35"/>
    <mergeCell ref="B31:E31"/>
    <mergeCell ref="A29:L29"/>
    <mergeCell ref="S5:W5"/>
    <mergeCell ref="A2:W2"/>
    <mergeCell ref="A3:W3"/>
  </mergeCells>
  <phoneticPr fontId="4" type="noConversion"/>
  <conditionalFormatting sqref="T8:T27 V8:W27">
    <cfRule type="expression" dxfId="203" priority="7">
      <formula>$H9="no"</formula>
    </cfRule>
    <cfRule type="expression" dxfId="202" priority="8">
      <formula>$H9="tbd"</formula>
    </cfRule>
  </conditionalFormatting>
  <conditionalFormatting sqref="T29">
    <cfRule type="expression" dxfId="201" priority="5">
      <formula>$I30="no"</formula>
    </cfRule>
  </conditionalFormatting>
  <conditionalFormatting sqref="U8:U27">
    <cfRule type="expression" dxfId="200" priority="1">
      <formula>#REF!="no"</formula>
    </cfRule>
    <cfRule type="expression" dxfId="199" priority="2">
      <formula>#REF!="tbd"</formula>
    </cfRule>
    <cfRule type="expression" dxfId="198" priority="3">
      <formula>$H9="no"</formula>
    </cfRule>
    <cfRule type="expression" dxfId="197" priority="4">
      <formula>$H9="tbd"</formula>
    </cfRule>
  </conditionalFormatting>
  <dataValidations count="6">
    <dataValidation type="list" allowBlank="1" showInputMessage="1" showErrorMessage="1" sqref="N7:N27" xr:uid="{FCFBFD66-1A51-4E05-8FE0-5FA356862BE5}">
      <formula1>"Year 1, Year 2, Year 3, Year 4"</formula1>
    </dataValidation>
    <dataValidation type="list" allowBlank="1" showInputMessage="1" showErrorMessage="1" sqref="O7:O27" xr:uid="{CC7CC6A6-D061-44EF-A040-A7BE54E7D3A6}">
      <formula1>"Yes, No"</formula1>
    </dataValidation>
    <dataValidation type="list" allowBlank="1" showInputMessage="1" showErrorMessage="1" sqref="B7:B27" xr:uid="{4B40E9CE-5775-420D-AEC3-0F2612BA8A7C}">
      <formula1>"In-State, Out-of-State"</formula1>
    </dataValidation>
    <dataValidation type="list" allowBlank="1" showInputMessage="1" showErrorMessage="1" sqref="V7:V27" xr:uid="{5856D7F2-B4FC-4E00-ABA7-151DB5A88A7B}">
      <formula1>"State,Local,Other"</formula1>
    </dataValidation>
    <dataValidation type="list" allowBlank="1" showInputMessage="1" showErrorMessage="1" sqref="S7:S27" xr:uid="{C6AF25B7-5391-48D0-A134-345B30CAED89}">
      <formula1>"Yes,No"</formula1>
    </dataValidation>
    <dataValidation type="list" allowBlank="1" showInputMessage="1" showErrorMessage="1" sqref="U8:U27" xr:uid="{1A780294-54FB-4AA6-BEC1-A6A282A0F712}">
      <formula1>"Cash,In Kind,Combination of both Cash &amp; In Kind (explanation is provided under Additional Explanation),TBD"</formula1>
    </dataValidation>
  </dataValidations>
  <printOptions horizontalCentered="1"/>
  <pageMargins left="0.5" right="0.5" top="0.25" bottom="0.25" header="0.5" footer="0.5"/>
  <pageSetup scale="46" fitToHeight="0" orientation="landscape" horizontalDpi="300" verticalDpi="300" r:id="rId1"/>
  <headerFooter alignWithMargins="0"/>
  <ignoredErrors>
    <ignoredError sqref="K9:K27" calculatedColumn="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1:U31"/>
  <sheetViews>
    <sheetView showGridLines="0" zoomScale="85" zoomScaleNormal="85" workbookViewId="0">
      <selection activeCell="A3" sqref="A3"/>
    </sheetView>
  </sheetViews>
  <sheetFormatPr defaultColWidth="9.42578125" defaultRowHeight="13.5"/>
  <cols>
    <col min="1" max="3" width="17.7109375" style="250" customWidth="1"/>
    <col min="4" max="6" width="17.7109375" style="302" customWidth="1"/>
    <col min="7" max="8" width="17.7109375" style="303" customWidth="1"/>
    <col min="9" max="10" width="50.7109375" style="250" customWidth="1"/>
    <col min="11" max="17" width="17.7109375" style="250" customWidth="1"/>
    <col min="18" max="18" width="0.28515625" style="250" customWidth="1"/>
    <col min="19" max="21" width="9.42578125" style="250" hidden="1" customWidth="1"/>
    <col min="22" max="16384" width="9.42578125" style="250"/>
  </cols>
  <sheetData>
    <row r="1" spans="1:21" s="248" customFormat="1" ht="18.75">
      <c r="A1" s="761"/>
      <c r="B1" s="761"/>
      <c r="C1" s="761"/>
      <c r="D1" s="761"/>
      <c r="E1" s="761"/>
      <c r="F1" s="761"/>
      <c r="G1" s="761"/>
      <c r="H1" s="761"/>
      <c r="I1" s="247"/>
      <c r="J1" s="247"/>
    </row>
    <row r="2" spans="1:21" s="249" customFormat="1" ht="19.5" thickBot="1">
      <c r="A2" s="875" t="s">
        <v>17</v>
      </c>
      <c r="B2" s="875"/>
      <c r="C2" s="875"/>
      <c r="D2" s="875"/>
      <c r="E2" s="875"/>
      <c r="F2" s="875"/>
      <c r="G2" s="875"/>
      <c r="H2" s="875"/>
      <c r="I2" s="875"/>
      <c r="J2" s="875"/>
      <c r="K2" s="875"/>
      <c r="L2" s="875"/>
      <c r="M2" s="875"/>
      <c r="N2" s="875"/>
      <c r="O2" s="875"/>
      <c r="P2" s="875"/>
      <c r="Q2" s="875"/>
    </row>
    <row r="3" spans="1:21" ht="189.2" customHeight="1" thickBot="1">
      <c r="A3" s="879" t="s">
        <v>121</v>
      </c>
      <c r="B3" s="880"/>
      <c r="C3" s="880"/>
      <c r="D3" s="880"/>
      <c r="E3" s="880"/>
      <c r="F3" s="880"/>
      <c r="G3" s="880"/>
      <c r="H3" s="880"/>
      <c r="I3" s="880"/>
      <c r="J3" s="880"/>
      <c r="K3" s="880"/>
      <c r="L3" s="880"/>
      <c r="M3" s="880"/>
      <c r="N3" s="880"/>
      <c r="O3" s="881"/>
      <c r="S3" s="687"/>
      <c r="T3" s="687"/>
      <c r="U3" s="687"/>
    </row>
    <row r="4" spans="1:21" ht="21.4" customHeight="1" thickBot="1">
      <c r="A4" s="251"/>
      <c r="B4" s="251"/>
      <c r="C4" s="251"/>
      <c r="D4" s="251"/>
      <c r="E4" s="251"/>
      <c r="F4" s="251"/>
      <c r="G4" s="251"/>
      <c r="H4" s="251"/>
      <c r="I4" s="251"/>
      <c r="J4" s="251"/>
      <c r="K4" s="673"/>
    </row>
    <row r="5" spans="1:21" ht="45.2" customHeight="1" thickBot="1">
      <c r="A5" s="252"/>
      <c r="B5" s="252"/>
      <c r="C5" s="253"/>
      <c r="D5" s="254"/>
      <c r="E5" s="254"/>
      <c r="F5" s="254"/>
      <c r="G5" s="255"/>
      <c r="H5" s="255"/>
      <c r="I5" s="252"/>
      <c r="J5" s="252"/>
      <c r="K5" s="876" t="s">
        <v>122</v>
      </c>
      <c r="L5" s="877"/>
      <c r="M5" s="877"/>
      <c r="N5" s="877"/>
      <c r="O5" s="878"/>
    </row>
    <row r="6" spans="1:21" s="258" customFormat="1" ht="102.75" customHeight="1" thickBot="1">
      <c r="A6" s="256" t="s">
        <v>123</v>
      </c>
      <c r="B6" s="257" t="s">
        <v>124</v>
      </c>
      <c r="C6" s="257" t="s">
        <v>125</v>
      </c>
      <c r="D6" s="257" t="s">
        <v>126</v>
      </c>
      <c r="E6" s="257" t="s">
        <v>72</v>
      </c>
      <c r="F6" s="257" t="s">
        <v>127</v>
      </c>
      <c r="G6" s="257" t="s">
        <v>74</v>
      </c>
      <c r="H6" s="257" t="s">
        <v>128</v>
      </c>
      <c r="I6" s="257" t="s">
        <v>129</v>
      </c>
      <c r="J6" s="257" t="s">
        <v>77</v>
      </c>
      <c r="K6" s="588" t="s">
        <v>78</v>
      </c>
      <c r="L6" s="601" t="s">
        <v>79</v>
      </c>
      <c r="M6" s="601" t="s">
        <v>80</v>
      </c>
      <c r="N6" s="601" t="s">
        <v>81</v>
      </c>
      <c r="O6" s="602" t="s">
        <v>82</v>
      </c>
    </row>
    <row r="7" spans="1:21" ht="154.5" customHeight="1" thickBot="1">
      <c r="A7" s="259" t="s">
        <v>130</v>
      </c>
      <c r="B7" s="260">
        <v>1</v>
      </c>
      <c r="C7" s="261">
        <v>13699</v>
      </c>
      <c r="D7" s="261">
        <v>13699</v>
      </c>
      <c r="E7" s="261" t="s">
        <v>57</v>
      </c>
      <c r="F7" s="261" t="s">
        <v>85</v>
      </c>
      <c r="G7" s="262">
        <v>1</v>
      </c>
      <c r="H7" s="261">
        <v>13699</v>
      </c>
      <c r="I7" s="263" t="s">
        <v>131</v>
      </c>
      <c r="J7" s="263" t="s">
        <v>132</v>
      </c>
      <c r="K7" s="592" t="s">
        <v>92</v>
      </c>
      <c r="L7" s="366">
        <v>0</v>
      </c>
      <c r="M7" s="593" t="s">
        <v>87</v>
      </c>
      <c r="N7" s="593" t="s">
        <v>88</v>
      </c>
      <c r="O7" s="594" t="s">
        <v>89</v>
      </c>
    </row>
    <row r="8" spans="1:21" ht="15" customHeight="1">
      <c r="A8" s="264"/>
      <c r="B8" s="265"/>
      <c r="C8" s="266"/>
      <c r="D8" s="267">
        <f>B8*C8</f>
        <v>0</v>
      </c>
      <c r="E8" s="268"/>
      <c r="F8" s="268"/>
      <c r="G8" s="269">
        <v>0</v>
      </c>
      <c r="H8" s="267">
        <f>ROUND('c. Equipment'!$G8*'c. Equipment'!$D8,2)</f>
        <v>0</v>
      </c>
      <c r="I8" s="270"/>
      <c r="J8" s="271"/>
      <c r="K8" s="238"/>
      <c r="L8" s="684">
        <v>0</v>
      </c>
      <c r="M8" s="203"/>
      <c r="N8" s="595"/>
      <c r="O8" s="596"/>
    </row>
    <row r="9" spans="1:21" ht="15" customHeight="1">
      <c r="A9" s="264"/>
      <c r="B9" s="265"/>
      <c r="C9" s="266"/>
      <c r="D9" s="273">
        <f>B9*C9</f>
        <v>0</v>
      </c>
      <c r="E9" s="274"/>
      <c r="F9" s="275"/>
      <c r="G9" s="276">
        <v>0</v>
      </c>
      <c r="H9" s="277">
        <f>ROUND('c. Equipment'!$G9*'c. Equipment'!$D9,2)</f>
        <v>0</v>
      </c>
      <c r="I9" s="278"/>
      <c r="J9" s="279"/>
      <c r="K9" s="238"/>
      <c r="L9" s="685">
        <v>0</v>
      </c>
      <c r="M9" s="203"/>
      <c r="N9" s="597"/>
      <c r="O9" s="598"/>
    </row>
    <row r="10" spans="1:21" ht="15" customHeight="1">
      <c r="A10" s="280"/>
      <c r="B10" s="281"/>
      <c r="C10" s="282"/>
      <c r="D10" s="273">
        <f>B10*C10</f>
        <v>0</v>
      </c>
      <c r="E10" s="274"/>
      <c r="F10" s="275"/>
      <c r="G10" s="276">
        <v>0</v>
      </c>
      <c r="H10" s="283">
        <f>ROUND('c. Equipment'!$G10*'c. Equipment'!$D10,2)</f>
        <v>0</v>
      </c>
      <c r="I10" s="278"/>
      <c r="J10" s="279"/>
      <c r="K10" s="238"/>
      <c r="L10" s="685">
        <v>0</v>
      </c>
      <c r="M10" s="203"/>
      <c r="N10" s="597"/>
      <c r="O10" s="598"/>
    </row>
    <row r="11" spans="1:21" ht="15" customHeight="1">
      <c r="A11" s="284"/>
      <c r="B11" s="285"/>
      <c r="C11" s="286"/>
      <c r="D11" s="273">
        <f t="shared" ref="D11:D22" si="0">B11*C11</f>
        <v>0</v>
      </c>
      <c r="E11" s="274"/>
      <c r="F11" s="274"/>
      <c r="G11" s="276">
        <v>0</v>
      </c>
      <c r="H11" s="267">
        <f>ROUND('c. Equipment'!$G11*'c. Equipment'!$D11,2)</f>
        <v>0</v>
      </c>
      <c r="I11" s="278"/>
      <c r="J11" s="279"/>
      <c r="K11" s="238"/>
      <c r="L11" s="685">
        <v>0</v>
      </c>
      <c r="M11" s="203"/>
      <c r="N11" s="597"/>
      <c r="O11" s="598"/>
    </row>
    <row r="12" spans="1:21" ht="15" customHeight="1">
      <c r="A12" s="284"/>
      <c r="B12" s="285"/>
      <c r="C12" s="286"/>
      <c r="D12" s="273">
        <f t="shared" si="0"/>
        <v>0</v>
      </c>
      <c r="E12" s="274"/>
      <c r="F12" s="274"/>
      <c r="G12" s="276">
        <v>0</v>
      </c>
      <c r="H12" s="283">
        <f>ROUND('c. Equipment'!$G12*'c. Equipment'!$D12,2)</f>
        <v>0</v>
      </c>
      <c r="I12" s="278"/>
      <c r="J12" s="279"/>
      <c r="K12" s="238"/>
      <c r="L12" s="685">
        <v>0</v>
      </c>
      <c r="M12" s="203"/>
      <c r="N12" s="597"/>
      <c r="O12" s="598"/>
    </row>
    <row r="13" spans="1:21" ht="15" customHeight="1">
      <c r="A13" s="284"/>
      <c r="B13" s="285"/>
      <c r="C13" s="286"/>
      <c r="D13" s="273">
        <f t="shared" ref="D13:D18" si="1">B13*C13</f>
        <v>0</v>
      </c>
      <c r="E13" s="274"/>
      <c r="F13" s="274"/>
      <c r="G13" s="276">
        <v>0</v>
      </c>
      <c r="H13" s="283">
        <f>ROUND('c. Equipment'!$G13*'c. Equipment'!$D13,2)</f>
        <v>0</v>
      </c>
      <c r="I13" s="278"/>
      <c r="J13" s="279"/>
      <c r="K13" s="238"/>
      <c r="L13" s="685">
        <v>0</v>
      </c>
      <c r="M13" s="203"/>
      <c r="N13" s="597"/>
      <c r="O13" s="598"/>
    </row>
    <row r="14" spans="1:21" ht="15" customHeight="1">
      <c r="A14" s="284"/>
      <c r="B14" s="285"/>
      <c r="C14" s="286"/>
      <c r="D14" s="273">
        <f t="shared" si="1"/>
        <v>0</v>
      </c>
      <c r="E14" s="274"/>
      <c r="F14" s="274"/>
      <c r="G14" s="276">
        <v>0</v>
      </c>
      <c r="H14" s="283">
        <f>ROUND('c. Equipment'!$G14*'c. Equipment'!$D14,2)</f>
        <v>0</v>
      </c>
      <c r="I14" s="278"/>
      <c r="J14" s="279"/>
      <c r="K14" s="238"/>
      <c r="L14" s="685">
        <v>0</v>
      </c>
      <c r="M14" s="203"/>
      <c r="N14" s="597"/>
      <c r="O14" s="598"/>
    </row>
    <row r="15" spans="1:21" ht="15" customHeight="1">
      <c r="A15" s="284"/>
      <c r="B15" s="285"/>
      <c r="C15" s="286"/>
      <c r="D15" s="273">
        <f t="shared" si="1"/>
        <v>0</v>
      </c>
      <c r="E15" s="274"/>
      <c r="F15" s="274"/>
      <c r="G15" s="276">
        <v>0</v>
      </c>
      <c r="H15" s="283">
        <f>ROUND('c. Equipment'!$G15*'c. Equipment'!$D15,2)</f>
        <v>0</v>
      </c>
      <c r="I15" s="278"/>
      <c r="J15" s="279"/>
      <c r="K15" s="238"/>
      <c r="L15" s="685">
        <v>0</v>
      </c>
      <c r="M15" s="203"/>
      <c r="N15" s="597"/>
      <c r="O15" s="598"/>
    </row>
    <row r="16" spans="1:21" ht="15" customHeight="1">
      <c r="A16" s="284"/>
      <c r="B16" s="285"/>
      <c r="C16" s="286"/>
      <c r="D16" s="273">
        <f t="shared" si="1"/>
        <v>0</v>
      </c>
      <c r="E16" s="274"/>
      <c r="F16" s="274"/>
      <c r="G16" s="276">
        <v>0</v>
      </c>
      <c r="H16" s="283">
        <f>ROUND('c. Equipment'!$G16*'c. Equipment'!$D16,2)</f>
        <v>0</v>
      </c>
      <c r="I16" s="278"/>
      <c r="J16" s="279"/>
      <c r="K16" s="238"/>
      <c r="L16" s="685">
        <v>0</v>
      </c>
      <c r="M16" s="203"/>
      <c r="N16" s="597"/>
      <c r="O16" s="598"/>
    </row>
    <row r="17" spans="1:15" ht="15" customHeight="1">
      <c r="A17" s="284"/>
      <c r="B17" s="285"/>
      <c r="C17" s="286"/>
      <c r="D17" s="273">
        <f t="shared" si="1"/>
        <v>0</v>
      </c>
      <c r="E17" s="274"/>
      <c r="F17" s="274"/>
      <c r="G17" s="276">
        <v>0</v>
      </c>
      <c r="H17" s="283">
        <f>ROUND('c. Equipment'!$G17*'c. Equipment'!$D17,2)</f>
        <v>0</v>
      </c>
      <c r="I17" s="278"/>
      <c r="J17" s="279"/>
      <c r="K17" s="238"/>
      <c r="L17" s="685">
        <v>0</v>
      </c>
      <c r="M17" s="203"/>
      <c r="N17" s="597"/>
      <c r="O17" s="598"/>
    </row>
    <row r="18" spans="1:15" ht="15" customHeight="1">
      <c r="A18" s="284"/>
      <c r="B18" s="285"/>
      <c r="C18" s="286"/>
      <c r="D18" s="273">
        <f t="shared" si="1"/>
        <v>0</v>
      </c>
      <c r="E18" s="274"/>
      <c r="F18" s="274"/>
      <c r="G18" s="276">
        <v>0</v>
      </c>
      <c r="H18" s="283">
        <f>ROUND('c. Equipment'!$G18*'c. Equipment'!$D18,2)</f>
        <v>0</v>
      </c>
      <c r="I18" s="278"/>
      <c r="J18" s="279"/>
      <c r="K18" s="238"/>
      <c r="L18" s="685">
        <v>0</v>
      </c>
      <c r="M18" s="203"/>
      <c r="N18" s="597"/>
      <c r="O18" s="598"/>
    </row>
    <row r="19" spans="1:15" ht="15" customHeight="1">
      <c r="A19" s="284"/>
      <c r="B19" s="285"/>
      <c r="C19" s="286"/>
      <c r="D19" s="273">
        <f t="shared" si="0"/>
        <v>0</v>
      </c>
      <c r="E19" s="274"/>
      <c r="F19" s="274"/>
      <c r="G19" s="276">
        <v>0</v>
      </c>
      <c r="H19" s="283">
        <f>ROUND('c. Equipment'!$G19*'c. Equipment'!$D19,2)</f>
        <v>0</v>
      </c>
      <c r="I19" s="278"/>
      <c r="J19" s="279"/>
      <c r="K19" s="238"/>
      <c r="L19" s="685">
        <v>0</v>
      </c>
      <c r="M19" s="203"/>
      <c r="N19" s="597"/>
      <c r="O19" s="598"/>
    </row>
    <row r="20" spans="1:15" ht="15" customHeight="1">
      <c r="A20" s="284"/>
      <c r="B20" s="285"/>
      <c r="C20" s="286"/>
      <c r="D20" s="273">
        <f t="shared" si="0"/>
        <v>0</v>
      </c>
      <c r="E20" s="274"/>
      <c r="F20" s="274"/>
      <c r="G20" s="276">
        <v>0</v>
      </c>
      <c r="H20" s="283">
        <f>ROUND('c. Equipment'!$G20*'c. Equipment'!$D20,2)</f>
        <v>0</v>
      </c>
      <c r="I20" s="278"/>
      <c r="J20" s="279"/>
      <c r="K20" s="238"/>
      <c r="L20" s="685">
        <v>0</v>
      </c>
      <c r="M20" s="203"/>
      <c r="N20" s="597"/>
      <c r="O20" s="598"/>
    </row>
    <row r="21" spans="1:15" ht="15" customHeight="1">
      <c r="A21" s="284"/>
      <c r="B21" s="285"/>
      <c r="C21" s="286"/>
      <c r="D21" s="273">
        <f t="shared" si="0"/>
        <v>0</v>
      </c>
      <c r="E21" s="274"/>
      <c r="F21" s="274"/>
      <c r="G21" s="276">
        <v>0</v>
      </c>
      <c r="H21" s="267">
        <f>ROUND('c. Equipment'!$G21*'c. Equipment'!$D21,2)</f>
        <v>0</v>
      </c>
      <c r="I21" s="278"/>
      <c r="J21" s="279"/>
      <c r="K21" s="238"/>
      <c r="L21" s="685">
        <v>0</v>
      </c>
      <c r="M21" s="203"/>
      <c r="N21" s="597"/>
      <c r="O21" s="598"/>
    </row>
    <row r="22" spans="1:15" ht="15" customHeight="1" thickBot="1">
      <c r="A22" s="284"/>
      <c r="B22" s="285"/>
      <c r="C22" s="286"/>
      <c r="D22" s="273">
        <f t="shared" si="0"/>
        <v>0</v>
      </c>
      <c r="E22" s="274"/>
      <c r="F22" s="274"/>
      <c r="G22" s="276">
        <v>0</v>
      </c>
      <c r="H22" s="277">
        <f>ROUND('c. Equipment'!$G22*'c. Equipment'!$D22,2)</f>
        <v>0</v>
      </c>
      <c r="I22" s="278"/>
      <c r="J22" s="279"/>
      <c r="K22" s="238"/>
      <c r="L22" s="686">
        <v>0</v>
      </c>
      <c r="M22" s="203"/>
      <c r="N22" s="599"/>
      <c r="O22" s="600"/>
    </row>
    <row r="23" spans="1:15" ht="14.25" thickBot="1">
      <c r="A23" s="287"/>
      <c r="B23" s="288"/>
      <c r="C23" s="289"/>
      <c r="D23" s="288"/>
      <c r="E23" s="288"/>
      <c r="F23" s="288"/>
      <c r="G23" s="255"/>
      <c r="H23" s="255"/>
      <c r="I23" s="252"/>
      <c r="J23" s="252"/>
    </row>
    <row r="24" spans="1:15" ht="45.2" customHeight="1" thickBot="1">
      <c r="A24" s="872" t="s">
        <v>133</v>
      </c>
      <c r="B24" s="873"/>
      <c r="C24" s="874"/>
      <c r="D24" s="290">
        <f>SUM(D8:D22)</f>
        <v>0</v>
      </c>
      <c r="E24" s="291" t="s">
        <v>95</v>
      </c>
      <c r="F24" s="290">
        <f>SUMIF(F8:F22,"Yes",D8:D22)</f>
        <v>0</v>
      </c>
      <c r="G24" s="292" t="s">
        <v>96</v>
      </c>
      <c r="H24" s="293">
        <f>SUM(H8:H22)</f>
        <v>0</v>
      </c>
      <c r="I24" s="294"/>
      <c r="J24" s="294"/>
      <c r="K24" s="294"/>
      <c r="L24" s="293">
        <f>SUM(L8:L22)</f>
        <v>0</v>
      </c>
      <c r="M24" s="687"/>
    </row>
    <row r="25" spans="1:15" ht="14.25" thickBot="1">
      <c r="A25" s="252"/>
      <c r="B25" s="252"/>
      <c r="C25" s="252"/>
      <c r="D25" s="288"/>
      <c r="E25" s="288"/>
      <c r="F25" s="288"/>
      <c r="G25" s="255"/>
      <c r="H25" s="255"/>
      <c r="I25" s="252"/>
      <c r="J25" s="252"/>
    </row>
    <row r="26" spans="1:15" ht="19.899999999999999" customHeight="1" thickBot="1">
      <c r="A26" s="252"/>
      <c r="B26" s="869" t="s">
        <v>97</v>
      </c>
      <c r="C26" s="870"/>
      <c r="D26" s="870"/>
      <c r="E26" s="871"/>
      <c r="F26" s="255"/>
      <c r="G26" s="255"/>
      <c r="H26" s="252"/>
      <c r="I26" s="252"/>
      <c r="J26" s="252"/>
    </row>
    <row r="27" spans="1:15" ht="19.899999999999999" customHeight="1" thickBot="1">
      <c r="A27" s="295"/>
      <c r="B27" s="751" t="s">
        <v>56</v>
      </c>
      <c r="C27" s="296" t="s">
        <v>57</v>
      </c>
      <c r="D27" s="296" t="s">
        <v>58</v>
      </c>
      <c r="E27" s="297" t="s">
        <v>59</v>
      </c>
      <c r="F27" s="255"/>
      <c r="G27" s="255"/>
      <c r="H27" s="252"/>
      <c r="I27" s="252"/>
      <c r="J27" s="252"/>
    </row>
    <row r="28" spans="1:15" ht="45.2" customHeight="1" thickBot="1">
      <c r="A28" s="298" t="s">
        <v>98</v>
      </c>
      <c r="B28" s="722">
        <f>SUMIF($E$8:$E$22,B27,$D$8:$D$22)</f>
        <v>0</v>
      </c>
      <c r="C28" s="721">
        <f>SUMIF($E$8:$E$22,C27,$D$8:$D$22)</f>
        <v>0</v>
      </c>
      <c r="D28" s="721">
        <f t="shared" ref="D28:E28" si="2">SUMIF($E$8:$E$22,D27,$D$8:$D$22)</f>
        <v>0</v>
      </c>
      <c r="E28" s="720">
        <f t="shared" si="2"/>
        <v>0</v>
      </c>
      <c r="F28" s="255"/>
      <c r="G28" s="255"/>
      <c r="H28" s="252"/>
      <c r="I28" s="252"/>
      <c r="J28" s="252"/>
    </row>
    <row r="29" spans="1:15" s="307" customFormat="1" ht="16.7" customHeight="1" thickBot="1">
      <c r="A29" s="523"/>
      <c r="B29" s="713"/>
      <c r="C29" s="713"/>
      <c r="D29" s="713"/>
      <c r="E29" s="713"/>
      <c r="F29" s="313"/>
      <c r="G29" s="313"/>
      <c r="H29" s="309"/>
      <c r="I29" s="309"/>
      <c r="J29" s="309"/>
    </row>
    <row r="30" spans="1:15" ht="39.4" customHeight="1">
      <c r="A30" s="863" t="s">
        <v>32</v>
      </c>
      <c r="B30" s="864"/>
      <c r="C30" s="864"/>
      <c r="D30" s="864"/>
      <c r="E30" s="864"/>
      <c r="F30" s="864"/>
      <c r="G30" s="864"/>
      <c r="H30" s="864"/>
      <c r="I30" s="864"/>
      <c r="J30" s="864"/>
      <c r="K30" s="864"/>
      <c r="L30" s="864"/>
      <c r="M30" s="864"/>
      <c r="N30" s="864"/>
      <c r="O30" s="865"/>
    </row>
    <row r="31" spans="1:15" ht="45.2" customHeight="1" thickBot="1">
      <c r="A31" s="866"/>
      <c r="B31" s="867"/>
      <c r="C31" s="867"/>
      <c r="D31" s="867"/>
      <c r="E31" s="867"/>
      <c r="F31" s="867"/>
      <c r="G31" s="867"/>
      <c r="H31" s="867"/>
      <c r="I31" s="867"/>
      <c r="J31" s="867"/>
      <c r="K31" s="867"/>
      <c r="L31" s="867"/>
      <c r="M31" s="867"/>
      <c r="N31" s="867"/>
      <c r="O31" s="868"/>
    </row>
  </sheetData>
  <sheetProtection formatCells="0" formatColumns="0" formatRows="0" insertRows="0" deleteRows="0"/>
  <mergeCells count="6">
    <mergeCell ref="A30:O31"/>
    <mergeCell ref="B26:E26"/>
    <mergeCell ref="A24:C24"/>
    <mergeCell ref="A2:Q2"/>
    <mergeCell ref="K5:O5"/>
    <mergeCell ref="A3:O3"/>
  </mergeCells>
  <phoneticPr fontId="4" type="noConversion"/>
  <conditionalFormatting sqref="L8:L22 N8:O22">
    <cfRule type="expression" dxfId="169" priority="6">
      <formula>$H9="no"</formula>
    </cfRule>
    <cfRule type="expression" dxfId="168" priority="7">
      <formula>$H9="tbd"</formula>
    </cfRule>
  </conditionalFormatting>
  <conditionalFormatting sqref="L24">
    <cfRule type="expression" dxfId="167" priority="5">
      <formula>$I25="no"</formula>
    </cfRule>
  </conditionalFormatting>
  <conditionalFormatting sqref="M8:M22">
    <cfRule type="expression" dxfId="166" priority="1">
      <formula>#REF!="no"</formula>
    </cfRule>
    <cfRule type="expression" dxfId="165" priority="2">
      <formula>#REF!="tbd"</formula>
    </cfRule>
    <cfRule type="expression" dxfId="164" priority="3">
      <formula>$H9="no"</formula>
    </cfRule>
    <cfRule type="expression" dxfId="163" priority="4">
      <formula>$H9="tbd"</formula>
    </cfRule>
  </conditionalFormatting>
  <dataValidations count="5">
    <dataValidation type="list" allowBlank="1" showInputMessage="1" showErrorMessage="1" sqref="E7:E22" xr:uid="{20BFAD9D-492D-469F-9D13-97E741FD864D}">
      <formula1>"Year 1, Year 2, Year 3, Year 4"</formula1>
    </dataValidation>
    <dataValidation type="list" allowBlank="1" showInputMessage="1" showErrorMessage="1" sqref="F7:F22" xr:uid="{42F6788E-58A5-4738-B550-218AC3AC839E}">
      <formula1>"Yes, No"</formula1>
    </dataValidation>
    <dataValidation type="list" allowBlank="1" showInputMessage="1" showErrorMessage="1" sqref="N7:N22" xr:uid="{45A6A560-A21B-4F9C-85B5-FE4586B0635C}">
      <formula1>"State,Local,Other"</formula1>
    </dataValidation>
    <dataValidation type="list" allowBlank="1" showInputMessage="1" showErrorMessage="1" sqref="K7:K22" xr:uid="{F065AC0E-15BF-4184-A810-B23576050A08}">
      <formula1>"Yes,No"</formula1>
    </dataValidation>
    <dataValidation type="list" allowBlank="1" showInputMessage="1" showErrorMessage="1" sqref="M8:M22" xr:uid="{E239A7A5-3CEA-4C7B-8430-D7621FA69926}">
      <formula1>"Cash,In Kind,Combination of both Cash &amp; In Kind (explanation is provided under Additional Explanation),TBD"</formula1>
    </dataValidation>
  </dataValidations>
  <printOptions horizontalCentered="1"/>
  <pageMargins left="0.5" right="0.5" top="0.25" bottom="0.25" header="0.5" footer="0.5"/>
  <pageSetup scale="62" fitToHeight="0" orientation="landscape" horizontalDpi="300" verticalDpi="300"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U46"/>
  <sheetViews>
    <sheetView showGridLines="0" zoomScale="65" zoomScaleNormal="65" workbookViewId="0">
      <selection activeCell="A3" sqref="A3"/>
    </sheetView>
  </sheetViews>
  <sheetFormatPr defaultColWidth="9.42578125" defaultRowHeight="13.5"/>
  <cols>
    <col min="1" max="2" width="17.7109375" style="307" customWidth="1"/>
    <col min="3" max="3" width="17.7109375" style="352" customWidth="1"/>
    <col min="4" max="6" width="17.7109375" style="353" customWidth="1"/>
    <col min="7" max="7" width="17.7109375" style="354" customWidth="1"/>
    <col min="8" max="8" width="17.7109375" style="355" customWidth="1"/>
    <col min="9" max="10" width="50.7109375" style="307" customWidth="1"/>
    <col min="11" max="14" width="17.7109375" style="307" customWidth="1"/>
    <col min="15" max="15" width="28.28515625" style="307" customWidth="1"/>
    <col min="16" max="16" width="17.7109375" style="307" customWidth="1"/>
    <col min="17" max="17" width="17.5703125" style="307" customWidth="1"/>
    <col min="18" max="21" width="9.42578125" style="307" hidden="1" customWidth="1"/>
    <col min="22" max="16384" width="9.42578125" style="307"/>
  </cols>
  <sheetData>
    <row r="1" spans="1:21" s="305" customFormat="1" ht="12.75" customHeight="1">
      <c r="A1" s="885"/>
      <c r="B1" s="885"/>
      <c r="C1" s="304"/>
      <c r="D1" s="304"/>
      <c r="E1" s="304"/>
      <c r="F1" s="304"/>
      <c r="G1" s="304"/>
      <c r="H1" s="762"/>
      <c r="I1" s="762"/>
      <c r="J1" s="762"/>
    </row>
    <row r="2" spans="1:21" s="306" customFormat="1" ht="19.5" thickBot="1">
      <c r="A2" s="889" t="s">
        <v>18</v>
      </c>
      <c r="B2" s="889"/>
      <c r="C2" s="889"/>
      <c r="D2" s="889"/>
      <c r="E2" s="889"/>
      <c r="F2" s="889"/>
      <c r="G2" s="889"/>
      <c r="H2" s="889"/>
      <c r="I2" s="889"/>
      <c r="J2" s="889"/>
      <c r="K2" s="889"/>
      <c r="L2" s="889"/>
      <c r="M2" s="889"/>
      <c r="N2" s="889"/>
      <c r="O2" s="889"/>
      <c r="P2" s="724"/>
      <c r="Q2" s="724"/>
    </row>
    <row r="3" spans="1:21" ht="166.35" customHeight="1" thickBot="1">
      <c r="A3" s="879" t="s">
        <v>134</v>
      </c>
      <c r="B3" s="880"/>
      <c r="C3" s="880"/>
      <c r="D3" s="880"/>
      <c r="E3" s="880"/>
      <c r="F3" s="880"/>
      <c r="G3" s="880"/>
      <c r="H3" s="880"/>
      <c r="I3" s="880"/>
      <c r="J3" s="880"/>
      <c r="K3" s="880"/>
      <c r="L3" s="880"/>
      <c r="M3" s="880"/>
      <c r="N3" s="880"/>
      <c r="O3" s="881"/>
      <c r="P3" s="725"/>
      <c r="Q3" s="725"/>
      <c r="R3" s="723"/>
      <c r="S3" s="723"/>
      <c r="T3" s="723"/>
      <c r="U3" s="723"/>
    </row>
    <row r="4" spans="1:21" ht="16.899999999999999" customHeight="1" thickBot="1">
      <c r="A4" s="308"/>
      <c r="B4" s="308"/>
      <c r="C4" s="308"/>
      <c r="D4" s="308"/>
      <c r="E4" s="308"/>
      <c r="F4" s="308"/>
      <c r="G4" s="308"/>
      <c r="H4" s="308"/>
      <c r="I4" s="308"/>
      <c r="J4" s="308"/>
    </row>
    <row r="5" spans="1:21" ht="45.2" customHeight="1" thickBot="1">
      <c r="A5" s="309"/>
      <c r="B5" s="310"/>
      <c r="C5" s="311"/>
      <c r="D5" s="312"/>
      <c r="E5" s="312"/>
      <c r="F5" s="312"/>
      <c r="G5" s="313"/>
      <c r="H5" s="314"/>
      <c r="I5" s="309"/>
      <c r="J5" s="309"/>
      <c r="K5" s="876" t="s">
        <v>135</v>
      </c>
      <c r="L5" s="877"/>
      <c r="M5" s="877"/>
      <c r="N5" s="877"/>
      <c r="O5" s="878"/>
    </row>
    <row r="6" spans="1:21" s="319" customFormat="1" ht="75.75" thickBot="1">
      <c r="A6" s="256" t="s">
        <v>136</v>
      </c>
      <c r="B6" s="257" t="s">
        <v>124</v>
      </c>
      <c r="C6" s="315" t="s">
        <v>137</v>
      </c>
      <c r="D6" s="316" t="s">
        <v>126</v>
      </c>
      <c r="E6" s="316" t="s">
        <v>72</v>
      </c>
      <c r="F6" s="257" t="s">
        <v>127</v>
      </c>
      <c r="G6" s="315" t="s">
        <v>74</v>
      </c>
      <c r="H6" s="315" t="s">
        <v>138</v>
      </c>
      <c r="I6" s="317" t="s">
        <v>129</v>
      </c>
      <c r="J6" s="257" t="s">
        <v>77</v>
      </c>
      <c r="K6" s="588" t="s">
        <v>78</v>
      </c>
      <c r="L6" s="744" t="s">
        <v>79</v>
      </c>
      <c r="M6" s="590" t="s">
        <v>80</v>
      </c>
      <c r="N6" s="589" t="s">
        <v>81</v>
      </c>
      <c r="O6" s="591" t="s">
        <v>82</v>
      </c>
    </row>
    <row r="7" spans="1:21" s="320" customFormat="1" ht="51.95" customHeight="1">
      <c r="A7" s="573" t="s">
        <v>139</v>
      </c>
      <c r="B7" s="574">
        <v>2</v>
      </c>
      <c r="C7" s="575">
        <v>1000</v>
      </c>
      <c r="D7" s="575">
        <v>2000</v>
      </c>
      <c r="E7" s="575" t="s">
        <v>56</v>
      </c>
      <c r="F7" s="575" t="s">
        <v>85</v>
      </c>
      <c r="G7" s="576">
        <v>1</v>
      </c>
      <c r="H7" s="575">
        <v>2000</v>
      </c>
      <c r="I7" s="577" t="s">
        <v>140</v>
      </c>
      <c r="J7" s="577" t="s">
        <v>141</v>
      </c>
      <c r="K7" s="745" t="s">
        <v>85</v>
      </c>
      <c r="L7" s="747">
        <v>1000</v>
      </c>
      <c r="M7" s="746" t="s">
        <v>142</v>
      </c>
      <c r="N7" s="581" t="s">
        <v>88</v>
      </c>
      <c r="O7" s="582" t="s">
        <v>143</v>
      </c>
    </row>
    <row r="8" spans="1:21" s="320" customFormat="1" ht="54.75" thickBot="1">
      <c r="A8" s="578" t="s">
        <v>144</v>
      </c>
      <c r="B8" s="321">
        <v>36</v>
      </c>
      <c r="C8" s="322">
        <v>150</v>
      </c>
      <c r="D8" s="322">
        <v>5400</v>
      </c>
      <c r="E8" s="322" t="s">
        <v>58</v>
      </c>
      <c r="F8" s="322" t="s">
        <v>85</v>
      </c>
      <c r="G8" s="323">
        <v>1</v>
      </c>
      <c r="H8" s="322">
        <v>5400</v>
      </c>
      <c r="I8" s="324" t="s">
        <v>145</v>
      </c>
      <c r="J8" s="324" t="s">
        <v>146</v>
      </c>
      <c r="K8" s="583" t="s">
        <v>92</v>
      </c>
      <c r="L8" s="743">
        <v>0</v>
      </c>
      <c r="M8" s="585"/>
      <c r="N8" s="585"/>
      <c r="O8" s="586"/>
    </row>
    <row r="9" spans="1:21" ht="15" customHeight="1">
      <c r="A9" s="264"/>
      <c r="B9" s="325"/>
      <c r="C9" s="326"/>
      <c r="D9" s="273">
        <f>B9*C9</f>
        <v>0</v>
      </c>
      <c r="E9" s="268"/>
      <c r="F9" s="268"/>
      <c r="G9" s="327"/>
      <c r="H9" s="267">
        <f>ROUND('d. Supplies'!$D9*'d. Supplies'!$G9,2)</f>
        <v>0</v>
      </c>
      <c r="I9" s="328"/>
      <c r="J9" s="271"/>
      <c r="K9" s="238"/>
      <c r="L9" s="688">
        <v>0</v>
      </c>
      <c r="M9" s="203"/>
      <c r="N9" s="652"/>
      <c r="O9" s="653"/>
    </row>
    <row r="10" spans="1:21" ht="15" customHeight="1">
      <c r="A10" s="264"/>
      <c r="B10" s="325"/>
      <c r="C10" s="329"/>
      <c r="D10" s="273">
        <f t="shared" ref="D10" si="0">B10*C10</f>
        <v>0</v>
      </c>
      <c r="E10" s="274"/>
      <c r="F10" s="275"/>
      <c r="G10" s="330"/>
      <c r="H10" s="283">
        <f>ROUND('d. Supplies'!$D10*'d. Supplies'!$G10,2)</f>
        <v>0</v>
      </c>
      <c r="I10" s="278"/>
      <c r="J10" s="279"/>
      <c r="K10" s="238"/>
      <c r="L10" s="685">
        <v>0</v>
      </c>
      <c r="M10" s="203"/>
      <c r="N10" s="587"/>
      <c r="O10" s="654"/>
    </row>
    <row r="11" spans="1:21" ht="15" customHeight="1">
      <c r="A11" s="280"/>
      <c r="B11" s="265"/>
      <c r="C11" s="331"/>
      <c r="D11" s="273">
        <f t="shared" ref="D11:D33" si="1">B11*C11</f>
        <v>0</v>
      </c>
      <c r="E11" s="274"/>
      <c r="F11" s="275"/>
      <c r="G11" s="330"/>
      <c r="H11" s="283">
        <f>'d. Supplies'!$D11*'d. Supplies'!$G11</f>
        <v>0</v>
      </c>
      <c r="I11" s="278"/>
      <c r="J11" s="279"/>
      <c r="K11" s="238"/>
      <c r="L11" s="685">
        <v>0</v>
      </c>
      <c r="M11" s="203"/>
      <c r="N11" s="587"/>
      <c r="O11" s="654"/>
    </row>
    <row r="12" spans="1:21" ht="15" customHeight="1">
      <c r="A12" s="280"/>
      <c r="B12" s="265"/>
      <c r="C12" s="331"/>
      <c r="D12" s="273">
        <f t="shared" si="1"/>
        <v>0</v>
      </c>
      <c r="E12" s="274"/>
      <c r="F12" s="275"/>
      <c r="G12" s="330"/>
      <c r="H12" s="283">
        <f>'d. Supplies'!$D12*'d. Supplies'!$G12</f>
        <v>0</v>
      </c>
      <c r="I12" s="278"/>
      <c r="J12" s="279"/>
      <c r="K12" s="238"/>
      <c r="L12" s="685">
        <v>0</v>
      </c>
      <c r="M12" s="203"/>
      <c r="N12" s="587"/>
      <c r="O12" s="654"/>
    </row>
    <row r="13" spans="1:21" ht="15" customHeight="1">
      <c r="A13" s="264"/>
      <c r="B13" s="265"/>
      <c r="C13" s="332"/>
      <c r="D13" s="273">
        <f t="shared" si="1"/>
        <v>0</v>
      </c>
      <c r="E13" s="274"/>
      <c r="F13" s="275"/>
      <c r="G13" s="330"/>
      <c r="H13" s="283">
        <f>'d. Supplies'!$D13*'d. Supplies'!$G13</f>
        <v>0</v>
      </c>
      <c r="I13" s="278"/>
      <c r="J13" s="279"/>
      <c r="K13" s="238"/>
      <c r="L13" s="685">
        <v>0</v>
      </c>
      <c r="M13" s="203"/>
      <c r="N13" s="587"/>
      <c r="O13" s="654"/>
    </row>
    <row r="14" spans="1:21" ht="15" customHeight="1">
      <c r="A14" s="280"/>
      <c r="B14" s="281"/>
      <c r="C14" s="333"/>
      <c r="D14" s="273">
        <f t="shared" si="1"/>
        <v>0</v>
      </c>
      <c r="E14" s="274"/>
      <c r="F14" s="275"/>
      <c r="G14" s="330"/>
      <c r="H14" s="283">
        <f>'d. Supplies'!$D14*'d. Supplies'!$G14</f>
        <v>0</v>
      </c>
      <c r="I14" s="278"/>
      <c r="J14" s="279"/>
      <c r="K14" s="238"/>
      <c r="L14" s="685">
        <v>0</v>
      </c>
      <c r="M14" s="203"/>
      <c r="N14" s="587"/>
      <c r="O14" s="654"/>
    </row>
    <row r="15" spans="1:21" ht="15" customHeight="1">
      <c r="A15" s="280"/>
      <c r="B15" s="334"/>
      <c r="C15" s="335"/>
      <c r="D15" s="273">
        <f>B15*C15</f>
        <v>0</v>
      </c>
      <c r="E15" s="274"/>
      <c r="F15" s="275"/>
      <c r="G15" s="330"/>
      <c r="H15" s="283">
        <f>'d. Supplies'!$D15*'d. Supplies'!$G15</f>
        <v>0</v>
      </c>
      <c r="I15" s="278"/>
      <c r="J15" s="279"/>
      <c r="K15" s="238"/>
      <c r="L15" s="685">
        <v>0</v>
      </c>
      <c r="M15" s="203"/>
      <c r="N15" s="587"/>
      <c r="O15" s="654"/>
    </row>
    <row r="16" spans="1:21" ht="15" customHeight="1">
      <c r="A16" s="280"/>
      <c r="B16" s="334"/>
      <c r="C16" s="335"/>
      <c r="D16" s="273">
        <f>B16*C16</f>
        <v>0</v>
      </c>
      <c r="E16" s="274"/>
      <c r="F16" s="275"/>
      <c r="G16" s="330"/>
      <c r="H16" s="283">
        <f>'d. Supplies'!$D16*'d. Supplies'!$G16</f>
        <v>0</v>
      </c>
      <c r="I16" s="278"/>
      <c r="J16" s="279"/>
      <c r="K16" s="238"/>
      <c r="L16" s="685">
        <v>0</v>
      </c>
      <c r="M16" s="203"/>
      <c r="N16" s="587"/>
      <c r="O16" s="654"/>
    </row>
    <row r="17" spans="1:15">
      <c r="A17" s="280"/>
      <c r="B17" s="334"/>
      <c r="C17" s="335"/>
      <c r="D17" s="273">
        <f>B17*C17</f>
        <v>0</v>
      </c>
      <c r="E17" s="274"/>
      <c r="F17" s="275"/>
      <c r="G17" s="330"/>
      <c r="H17" s="283">
        <f>'d. Supplies'!$D17*'d. Supplies'!$G17</f>
        <v>0</v>
      </c>
      <c r="I17" s="278"/>
      <c r="J17" s="279"/>
      <c r="K17" s="238"/>
      <c r="L17" s="685">
        <v>0</v>
      </c>
      <c r="M17" s="203"/>
      <c r="N17" s="587"/>
      <c r="O17" s="654"/>
    </row>
    <row r="18" spans="1:15" ht="14.25">
      <c r="A18" s="336"/>
      <c r="B18" s="337"/>
      <c r="C18" s="338"/>
      <c r="D18" s="273">
        <f t="shared" si="1"/>
        <v>0</v>
      </c>
      <c r="E18" s="274"/>
      <c r="F18" s="275"/>
      <c r="G18" s="330"/>
      <c r="H18" s="283">
        <f>'d. Supplies'!$D18*'d. Supplies'!$G18</f>
        <v>0</v>
      </c>
      <c r="I18" s="278"/>
      <c r="J18" s="279"/>
      <c r="K18" s="238"/>
      <c r="L18" s="685">
        <v>0</v>
      </c>
      <c r="M18" s="203"/>
      <c r="N18" s="587"/>
      <c r="O18" s="654"/>
    </row>
    <row r="19" spans="1:15" ht="15" customHeight="1">
      <c r="A19" s="280"/>
      <c r="B19" s="265"/>
      <c r="C19" s="331"/>
      <c r="D19" s="273">
        <f t="shared" si="1"/>
        <v>0</v>
      </c>
      <c r="E19" s="274"/>
      <c r="F19" s="275"/>
      <c r="G19" s="330"/>
      <c r="H19" s="283">
        <f>'d. Supplies'!$D19*'d. Supplies'!$G19</f>
        <v>0</v>
      </c>
      <c r="I19" s="278"/>
      <c r="J19" s="279"/>
      <c r="K19" s="238"/>
      <c r="L19" s="685">
        <v>0</v>
      </c>
      <c r="M19" s="203"/>
      <c r="N19" s="587"/>
      <c r="O19" s="654"/>
    </row>
    <row r="20" spans="1:15" ht="15" customHeight="1">
      <c r="A20" s="280"/>
      <c r="B20" s="281"/>
      <c r="C20" s="333"/>
      <c r="D20" s="273">
        <f>B20*C20</f>
        <v>0</v>
      </c>
      <c r="E20" s="274"/>
      <c r="F20" s="275"/>
      <c r="G20" s="330"/>
      <c r="H20" s="283">
        <f>'d. Supplies'!$D20*'d. Supplies'!$G20</f>
        <v>0</v>
      </c>
      <c r="I20" s="278"/>
      <c r="J20" s="279"/>
      <c r="K20" s="238"/>
      <c r="L20" s="685">
        <v>0</v>
      </c>
      <c r="M20" s="203"/>
      <c r="N20" s="587"/>
      <c r="O20" s="654"/>
    </row>
    <row r="21" spans="1:15" ht="15" customHeight="1">
      <c r="A21" s="280"/>
      <c r="B21" s="334"/>
      <c r="C21" s="335"/>
      <c r="D21" s="273">
        <f>B21*C21</f>
        <v>0</v>
      </c>
      <c r="E21" s="274"/>
      <c r="F21" s="275"/>
      <c r="G21" s="330"/>
      <c r="H21" s="283">
        <f>'d. Supplies'!$D21*'d. Supplies'!$G21</f>
        <v>0</v>
      </c>
      <c r="I21" s="278"/>
      <c r="J21" s="279"/>
      <c r="K21" s="238"/>
      <c r="L21" s="685">
        <v>0</v>
      </c>
      <c r="M21" s="203"/>
      <c r="N21" s="587"/>
      <c r="O21" s="654"/>
    </row>
    <row r="22" spans="1:15" ht="15" customHeight="1">
      <c r="A22" s="280"/>
      <c r="B22" s="281"/>
      <c r="C22" s="333"/>
      <c r="D22" s="273">
        <f t="shared" ref="D22:D32" si="2">B22*C22</f>
        <v>0</v>
      </c>
      <c r="E22" s="274"/>
      <c r="F22" s="275"/>
      <c r="G22" s="330"/>
      <c r="H22" s="283">
        <f>'d. Supplies'!$D22*'d. Supplies'!$G22</f>
        <v>0</v>
      </c>
      <c r="I22" s="278"/>
      <c r="J22" s="279"/>
      <c r="K22" s="238"/>
      <c r="L22" s="685">
        <v>0</v>
      </c>
      <c r="M22" s="203"/>
      <c r="N22" s="587"/>
      <c r="O22" s="654"/>
    </row>
    <row r="23" spans="1:15" ht="15" customHeight="1">
      <c r="A23" s="280"/>
      <c r="B23" s="334"/>
      <c r="C23" s="335"/>
      <c r="D23" s="273">
        <f>B23*C23</f>
        <v>0</v>
      </c>
      <c r="E23" s="274"/>
      <c r="F23" s="275"/>
      <c r="G23" s="330"/>
      <c r="H23" s="283">
        <f>'d. Supplies'!$D23*'d. Supplies'!$G23</f>
        <v>0</v>
      </c>
      <c r="I23" s="278"/>
      <c r="J23" s="279"/>
      <c r="K23" s="238"/>
      <c r="L23" s="685">
        <v>0</v>
      </c>
      <c r="M23" s="203"/>
      <c r="N23" s="587"/>
      <c r="O23" s="654"/>
    </row>
    <row r="24" spans="1:15" ht="15" customHeight="1">
      <c r="A24" s="280"/>
      <c r="B24" s="334"/>
      <c r="C24" s="335"/>
      <c r="D24" s="273">
        <f>B24*C24</f>
        <v>0</v>
      </c>
      <c r="E24" s="274"/>
      <c r="F24" s="275"/>
      <c r="G24" s="330"/>
      <c r="H24" s="283">
        <f>'d. Supplies'!$D24*'d. Supplies'!$G24</f>
        <v>0</v>
      </c>
      <c r="I24" s="278"/>
      <c r="J24" s="279"/>
      <c r="K24" s="238"/>
      <c r="L24" s="685">
        <v>0</v>
      </c>
      <c r="M24" s="203"/>
      <c r="N24" s="587"/>
      <c r="O24" s="654"/>
    </row>
    <row r="25" spans="1:15" ht="15" customHeight="1">
      <c r="A25" s="280"/>
      <c r="B25" s="281"/>
      <c r="C25" s="333"/>
      <c r="D25" s="273">
        <f t="shared" si="2"/>
        <v>0</v>
      </c>
      <c r="E25" s="274"/>
      <c r="F25" s="275"/>
      <c r="G25" s="330"/>
      <c r="H25" s="283">
        <f>'d. Supplies'!$D25*'d. Supplies'!$G25</f>
        <v>0</v>
      </c>
      <c r="I25" s="278"/>
      <c r="J25" s="279"/>
      <c r="K25" s="238"/>
      <c r="L25" s="685">
        <v>0</v>
      </c>
      <c r="M25" s="203"/>
      <c r="N25" s="587"/>
      <c r="O25" s="654"/>
    </row>
    <row r="26" spans="1:15" ht="15" customHeight="1">
      <c r="A26" s="280"/>
      <c r="B26" s="281"/>
      <c r="C26" s="333"/>
      <c r="D26" s="273">
        <f t="shared" si="2"/>
        <v>0</v>
      </c>
      <c r="E26" s="274"/>
      <c r="F26" s="275"/>
      <c r="G26" s="330"/>
      <c r="H26" s="283">
        <f>'d. Supplies'!$D26*'d. Supplies'!$G26</f>
        <v>0</v>
      </c>
      <c r="I26" s="278"/>
      <c r="J26" s="279"/>
      <c r="K26" s="238"/>
      <c r="L26" s="685">
        <v>0</v>
      </c>
      <c r="M26" s="203"/>
      <c r="N26" s="587"/>
      <c r="O26" s="654"/>
    </row>
    <row r="27" spans="1:15" ht="15" customHeight="1">
      <c r="A27" s="264"/>
      <c r="B27" s="265"/>
      <c r="C27" s="331"/>
      <c r="D27" s="273">
        <f t="shared" si="2"/>
        <v>0</v>
      </c>
      <c r="E27" s="274"/>
      <c r="F27" s="275"/>
      <c r="G27" s="330"/>
      <c r="H27" s="283">
        <f>'d. Supplies'!$D27*'d. Supplies'!$G27</f>
        <v>0</v>
      </c>
      <c r="I27" s="278"/>
      <c r="J27" s="279"/>
      <c r="K27" s="238"/>
      <c r="L27" s="685">
        <v>0</v>
      </c>
      <c r="M27" s="203"/>
      <c r="N27" s="587"/>
      <c r="O27" s="654"/>
    </row>
    <row r="28" spans="1:15" ht="15" customHeight="1">
      <c r="A28" s="280"/>
      <c r="B28" s="281"/>
      <c r="C28" s="333"/>
      <c r="D28" s="273">
        <f t="shared" si="2"/>
        <v>0</v>
      </c>
      <c r="E28" s="274"/>
      <c r="F28" s="275"/>
      <c r="G28" s="330"/>
      <c r="H28" s="283">
        <f>'d. Supplies'!$D28*'d. Supplies'!$G28</f>
        <v>0</v>
      </c>
      <c r="I28" s="278"/>
      <c r="J28" s="279"/>
      <c r="K28" s="238"/>
      <c r="L28" s="685">
        <v>0</v>
      </c>
      <c r="M28" s="203"/>
      <c r="N28" s="587"/>
      <c r="O28" s="654"/>
    </row>
    <row r="29" spans="1:15" ht="15" customHeight="1">
      <c r="A29" s="280"/>
      <c r="B29" s="281"/>
      <c r="C29" s="339"/>
      <c r="D29" s="273">
        <f t="shared" si="2"/>
        <v>0</v>
      </c>
      <c r="E29" s="274"/>
      <c r="F29" s="275"/>
      <c r="G29" s="330"/>
      <c r="H29" s="283">
        <f>'d. Supplies'!$D29*'d. Supplies'!$G29</f>
        <v>0</v>
      </c>
      <c r="I29" s="278"/>
      <c r="J29" s="279"/>
      <c r="K29" s="238"/>
      <c r="L29" s="685">
        <v>0</v>
      </c>
      <c r="M29" s="203"/>
      <c r="N29" s="587"/>
      <c r="O29" s="654"/>
    </row>
    <row r="30" spans="1:15" ht="15" customHeight="1">
      <c r="A30" s="280"/>
      <c r="B30" s="281"/>
      <c r="C30" s="333"/>
      <c r="D30" s="273">
        <f t="shared" si="2"/>
        <v>0</v>
      </c>
      <c r="E30" s="274"/>
      <c r="F30" s="275"/>
      <c r="G30" s="330"/>
      <c r="H30" s="283">
        <f>'d. Supplies'!$D30*'d. Supplies'!$G30</f>
        <v>0</v>
      </c>
      <c r="I30" s="278"/>
      <c r="J30" s="279"/>
      <c r="K30" s="238"/>
      <c r="L30" s="685">
        <v>0</v>
      </c>
      <c r="M30" s="203"/>
      <c r="N30" s="587"/>
      <c r="O30" s="654"/>
    </row>
    <row r="31" spans="1:15" ht="15" customHeight="1">
      <c r="A31" s="264"/>
      <c r="B31" s="265"/>
      <c r="C31" s="331"/>
      <c r="D31" s="273">
        <f t="shared" si="2"/>
        <v>0</v>
      </c>
      <c r="E31" s="274"/>
      <c r="F31" s="275"/>
      <c r="G31" s="330"/>
      <c r="H31" s="283">
        <f>'d. Supplies'!$D31*'d. Supplies'!$G31</f>
        <v>0</v>
      </c>
      <c r="I31" s="278"/>
      <c r="J31" s="279"/>
      <c r="K31" s="238"/>
      <c r="L31" s="685">
        <v>0</v>
      </c>
      <c r="M31" s="203"/>
      <c r="N31" s="587"/>
      <c r="O31" s="654"/>
    </row>
    <row r="32" spans="1:15" ht="15" customHeight="1">
      <c r="A32" s="264"/>
      <c r="B32" s="265"/>
      <c r="C32" s="266"/>
      <c r="D32" s="273">
        <f t="shared" si="2"/>
        <v>0</v>
      </c>
      <c r="E32" s="274"/>
      <c r="F32" s="275"/>
      <c r="G32" s="330"/>
      <c r="H32" s="283">
        <f>'d. Supplies'!$D32*'d. Supplies'!$G32</f>
        <v>0</v>
      </c>
      <c r="I32" s="278"/>
      <c r="J32" s="279"/>
      <c r="K32" s="238"/>
      <c r="L32" s="685">
        <v>0</v>
      </c>
      <c r="M32" s="203"/>
      <c r="N32" s="587"/>
      <c r="O32" s="654"/>
    </row>
    <row r="33" spans="1:15" ht="15" customHeight="1">
      <c r="A33" s="264"/>
      <c r="B33" s="265"/>
      <c r="C33" s="266"/>
      <c r="D33" s="273">
        <f t="shared" si="1"/>
        <v>0</v>
      </c>
      <c r="E33" s="274"/>
      <c r="F33" s="275"/>
      <c r="G33" s="330"/>
      <c r="H33" s="283">
        <f>'d. Supplies'!$D33*'d. Supplies'!$G33</f>
        <v>0</v>
      </c>
      <c r="I33" s="278"/>
      <c r="J33" s="279"/>
      <c r="K33" s="238"/>
      <c r="L33" s="685">
        <v>0</v>
      </c>
      <c r="M33" s="203"/>
      <c r="N33" s="587"/>
      <c r="O33" s="654"/>
    </row>
    <row r="34" spans="1:15" ht="15" customHeight="1">
      <c r="A34" s="284"/>
      <c r="B34" s="340"/>
      <c r="C34" s="341"/>
      <c r="D34" s="273">
        <f t="shared" ref="D34:D38" si="3">B34*C34</f>
        <v>0</v>
      </c>
      <c r="E34" s="274"/>
      <c r="F34" s="274"/>
      <c r="G34" s="330"/>
      <c r="H34" s="283">
        <f>ROUND('d. Supplies'!$D34*'d. Supplies'!$G34,2)</f>
        <v>0</v>
      </c>
      <c r="I34" s="278"/>
      <c r="J34" s="279"/>
      <c r="K34" s="238"/>
      <c r="L34" s="685">
        <v>0</v>
      </c>
      <c r="M34" s="203"/>
      <c r="N34" s="587"/>
      <c r="O34" s="654"/>
    </row>
    <row r="35" spans="1:15" ht="15" customHeight="1">
      <c r="A35" s="284"/>
      <c r="B35" s="340"/>
      <c r="C35" s="341"/>
      <c r="D35" s="273">
        <f t="shared" si="3"/>
        <v>0</v>
      </c>
      <c r="E35" s="274"/>
      <c r="F35" s="274"/>
      <c r="G35" s="330"/>
      <c r="H35" s="283">
        <f>ROUND('d. Supplies'!$D35*'d. Supplies'!$G35,2)</f>
        <v>0</v>
      </c>
      <c r="I35" s="278"/>
      <c r="J35" s="279"/>
      <c r="K35" s="238"/>
      <c r="L35" s="685">
        <v>0</v>
      </c>
      <c r="M35" s="203"/>
      <c r="N35" s="587"/>
      <c r="O35" s="654"/>
    </row>
    <row r="36" spans="1:15" ht="15" customHeight="1">
      <c r="A36" s="284"/>
      <c r="B36" s="340"/>
      <c r="C36" s="341"/>
      <c r="D36" s="273">
        <f t="shared" si="3"/>
        <v>0</v>
      </c>
      <c r="E36" s="274"/>
      <c r="F36" s="274"/>
      <c r="G36" s="330"/>
      <c r="H36" s="273">
        <f>'d. Supplies'!$D36*'d. Supplies'!$G36</f>
        <v>0</v>
      </c>
      <c r="I36" s="278"/>
      <c r="J36" s="651"/>
      <c r="K36" s="238"/>
      <c r="L36" s="685">
        <v>0</v>
      </c>
      <c r="M36" s="203"/>
      <c r="N36" s="587"/>
      <c r="O36" s="654"/>
    </row>
    <row r="37" spans="1:15" ht="15" customHeight="1">
      <c r="A37" s="284"/>
      <c r="B37" s="340"/>
      <c r="C37" s="341"/>
      <c r="D37" s="273">
        <f t="shared" si="3"/>
        <v>0</v>
      </c>
      <c r="E37" s="274"/>
      <c r="F37" s="274"/>
      <c r="G37" s="330"/>
      <c r="H37" s="273">
        <f>'d. Supplies'!$D37*'d. Supplies'!$G37</f>
        <v>0</v>
      </c>
      <c r="I37" s="278"/>
      <c r="J37" s="279"/>
      <c r="K37" s="238"/>
      <c r="L37" s="685">
        <v>0</v>
      </c>
      <c r="M37" s="203"/>
      <c r="N37" s="587"/>
      <c r="O37" s="654"/>
    </row>
    <row r="38" spans="1:15" ht="15" customHeight="1" thickBot="1">
      <c r="A38" s="284"/>
      <c r="B38" s="340"/>
      <c r="C38" s="341"/>
      <c r="D38" s="273">
        <f t="shared" si="3"/>
        <v>0</v>
      </c>
      <c r="E38" s="274"/>
      <c r="F38" s="274"/>
      <c r="G38" s="330"/>
      <c r="H38" s="342">
        <f>ROUND('d. Supplies'!$D38*'d. Supplies'!$G38,2)</f>
        <v>0</v>
      </c>
      <c r="I38" s="278"/>
      <c r="J38" s="279"/>
      <c r="K38" s="238"/>
      <c r="L38" s="686">
        <v>0</v>
      </c>
      <c r="M38" s="203"/>
      <c r="N38" s="655"/>
      <c r="O38" s="656"/>
    </row>
    <row r="39" spans="1:15" ht="14.25" thickBot="1">
      <c r="A39" s="343"/>
      <c r="B39" s="344"/>
      <c r="C39" s="345"/>
      <c r="D39" s="346"/>
      <c r="E39" s="346"/>
      <c r="F39" s="346"/>
      <c r="G39" s="347"/>
      <c r="H39" s="348"/>
      <c r="I39" s="309"/>
      <c r="J39" s="309"/>
    </row>
    <row r="40" spans="1:15" s="320" customFormat="1" ht="45.2" customHeight="1" thickBot="1">
      <c r="A40" s="886" t="s">
        <v>147</v>
      </c>
      <c r="B40" s="887"/>
      <c r="C40" s="888"/>
      <c r="D40" s="290">
        <f>SUM(D9:D38)</f>
        <v>0</v>
      </c>
      <c r="E40" s="291" t="s">
        <v>95</v>
      </c>
      <c r="F40" s="293">
        <f>SUMIF(F9:F38,"Yes",D9:D38)</f>
        <v>0</v>
      </c>
      <c r="G40" s="349" t="s">
        <v>96</v>
      </c>
      <c r="H40" s="580">
        <f>SUM(H9:H38)</f>
        <v>0</v>
      </c>
      <c r="I40" s="579"/>
      <c r="J40" s="294"/>
      <c r="K40" s="294"/>
      <c r="L40" s="382">
        <f>SUM(L9:L38)</f>
        <v>0</v>
      </c>
    </row>
    <row r="41" spans="1:15" ht="14.25" thickBot="1">
      <c r="A41" s="309"/>
      <c r="B41" s="309"/>
      <c r="C41" s="350"/>
      <c r="D41" s="312"/>
      <c r="E41" s="312"/>
      <c r="F41" s="312"/>
      <c r="G41" s="313"/>
      <c r="H41" s="314"/>
      <c r="I41" s="309"/>
      <c r="J41" s="309"/>
    </row>
    <row r="42" spans="1:15" ht="19.899999999999999" customHeight="1" thickBot="1">
      <c r="A42" s="309"/>
      <c r="B42" s="869" t="s">
        <v>97</v>
      </c>
      <c r="C42" s="870"/>
      <c r="D42" s="870"/>
      <c r="E42" s="871"/>
      <c r="F42" s="313"/>
      <c r="G42" s="314"/>
      <c r="H42" s="309"/>
      <c r="I42" s="309"/>
      <c r="J42" s="309"/>
    </row>
    <row r="43" spans="1:15" ht="19.899999999999999" customHeight="1" thickBot="1">
      <c r="A43" s="351"/>
      <c r="B43" s="751" t="s">
        <v>56</v>
      </c>
      <c r="C43" s="296" t="s">
        <v>57</v>
      </c>
      <c r="D43" s="296" t="s">
        <v>58</v>
      </c>
      <c r="E43" s="297" t="s">
        <v>59</v>
      </c>
      <c r="F43" s="313"/>
      <c r="G43" s="314"/>
      <c r="H43" s="309"/>
      <c r="I43" s="309"/>
      <c r="J43" s="309"/>
    </row>
    <row r="44" spans="1:15" ht="45.2" customHeight="1" thickBot="1">
      <c r="A44" s="298" t="s">
        <v>98</v>
      </c>
      <c r="B44" s="299">
        <f>SUMIF($E$9:$E$38,B43,$D$9:$D$38)</f>
        <v>0</v>
      </c>
      <c r="C44" s="300">
        <f>SUMIF($E$9:$E$38,C43,$D$9:$D$38)</f>
        <v>0</v>
      </c>
      <c r="D44" s="300">
        <f>SUMIF($E$9:$E$38,D43,$D$9:$D$38)</f>
        <v>0</v>
      </c>
      <c r="E44" s="301">
        <f>SUMIF($E$9:$E$38,E43,$D$9:$D$38)</f>
        <v>0</v>
      </c>
      <c r="F44" s="313"/>
      <c r="G44" s="314"/>
      <c r="H44" s="309"/>
      <c r="I44" s="309"/>
      <c r="J44" s="309"/>
    </row>
    <row r="45" spans="1:15" ht="14.25" thickBot="1">
      <c r="A45" s="309"/>
      <c r="B45" s="309"/>
      <c r="C45" s="350"/>
      <c r="D45" s="312"/>
      <c r="E45" s="312"/>
      <c r="F45" s="312"/>
      <c r="G45" s="313"/>
      <c r="H45" s="314"/>
      <c r="I45" s="309"/>
      <c r="J45" s="309"/>
    </row>
    <row r="46" spans="1:15" ht="45.2" customHeight="1" thickBot="1">
      <c r="A46" s="882" t="s">
        <v>32</v>
      </c>
      <c r="B46" s="883"/>
      <c r="C46" s="883"/>
      <c r="D46" s="883"/>
      <c r="E46" s="883"/>
      <c r="F46" s="883"/>
      <c r="G46" s="883"/>
      <c r="H46" s="883"/>
      <c r="I46" s="883"/>
      <c r="J46" s="883"/>
      <c r="K46" s="883"/>
      <c r="L46" s="883"/>
      <c r="M46" s="883"/>
      <c r="N46" s="883"/>
      <c r="O46" s="884"/>
    </row>
  </sheetData>
  <sheetProtection formatCells="0" formatColumns="0" formatRows="0" insertRows="0" deleteRows="0"/>
  <mergeCells count="7">
    <mergeCell ref="A46:O46"/>
    <mergeCell ref="B42:E42"/>
    <mergeCell ref="A1:B1"/>
    <mergeCell ref="A40:C40"/>
    <mergeCell ref="K5:O5"/>
    <mergeCell ref="A2:O2"/>
    <mergeCell ref="A3:O3"/>
  </mergeCells>
  <phoneticPr fontId="4" type="noConversion"/>
  <conditionalFormatting sqref="L9:L38 N9:O38">
    <cfRule type="expression" dxfId="144" priority="6">
      <formula>$H10="no"</formula>
    </cfRule>
    <cfRule type="expression" dxfId="143" priority="7">
      <formula>$H10="tbd"</formula>
    </cfRule>
  </conditionalFormatting>
  <conditionalFormatting sqref="L40">
    <cfRule type="expression" dxfId="142" priority="5">
      <formula>$I41="no"</formula>
    </cfRule>
  </conditionalFormatting>
  <conditionalFormatting sqref="M9:M38">
    <cfRule type="expression" dxfId="141" priority="1">
      <formula>#REF!="no"</formula>
    </cfRule>
    <cfRule type="expression" dxfId="140" priority="2">
      <formula>#REF!="tbd"</formula>
    </cfRule>
    <cfRule type="expression" dxfId="139" priority="3">
      <formula>$H10="no"</formula>
    </cfRule>
    <cfRule type="expression" dxfId="138" priority="4">
      <formula>$H10="tbd"</formula>
    </cfRule>
  </conditionalFormatting>
  <conditionalFormatting sqref="M8:O8">
    <cfRule type="expression" dxfId="137" priority="14">
      <formula>#REF!="no"</formula>
    </cfRule>
    <cfRule type="expression" dxfId="136" priority="15">
      <formula>#REF!="tbd"</formula>
    </cfRule>
  </conditionalFormatting>
  <dataValidations count="5">
    <dataValidation type="list" allowBlank="1" showInputMessage="1" showErrorMessage="1" sqref="E7:E38" xr:uid="{3E9D1891-E433-416E-B637-2D2D9B2A6AF5}">
      <formula1>"Year 1, Year 2, Year 3, Year 4"</formula1>
    </dataValidation>
    <dataValidation type="list" allowBlank="1" showInputMessage="1" showErrorMessage="1" sqref="F7:F38" xr:uid="{2FF1559C-7C32-450F-AF68-12548984A9EA}">
      <formula1>"Yes, No"</formula1>
    </dataValidation>
    <dataValidation type="list" allowBlank="1" showInputMessage="1" showErrorMessage="1" sqref="N7:N38" xr:uid="{5ECE61C3-62E7-4E79-AD1D-A10044A67504}">
      <formula1>"State,Local,Other"</formula1>
    </dataValidation>
    <dataValidation type="list" allowBlank="1" showInputMessage="1" showErrorMessage="1" sqref="K7:K38" xr:uid="{DDEDBC23-0DDF-49C0-AF40-2592B3A8C1C4}">
      <formula1>"Yes,No"</formula1>
    </dataValidation>
    <dataValidation type="list" allowBlank="1" showInputMessage="1" showErrorMessage="1" sqref="M9:M38" xr:uid="{54A05B6B-EA9A-45CF-8365-261BF1B710C8}">
      <formula1>"Cash,In Kind,Combination of both Cash &amp; In Kind (explanation is provided under Additional Explanation),TBD"</formula1>
    </dataValidation>
  </dataValidations>
  <printOptions horizontalCentered="1"/>
  <pageMargins left="0.5" right="0.5" top="0.25" bottom="0.25" header="0.5" footer="0.5"/>
  <pageSetup scale="58" fitToHeight="0" orientation="landscape" horizontalDpi="300" verticalDpi="300"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55ABE-7D51-4C21-9343-9E14EA66D4B7}">
  <sheetPr codeName="Sheet8">
    <tabColor theme="0"/>
    <pageSetUpPr fitToPage="1"/>
  </sheetPr>
  <dimension ref="A1:S30"/>
  <sheetViews>
    <sheetView showGridLines="0" zoomScale="80" zoomScaleNormal="80" workbookViewId="0">
      <selection activeCell="H25" sqref="H25"/>
    </sheetView>
  </sheetViews>
  <sheetFormatPr defaultColWidth="9.42578125" defaultRowHeight="13.5"/>
  <cols>
    <col min="1" max="3" width="17.7109375" style="307" customWidth="1"/>
    <col min="4" max="4" width="17.7109375" style="352" customWidth="1"/>
    <col min="5" max="5" width="20.42578125" style="352" customWidth="1"/>
    <col min="6" max="6" width="19.7109375" style="352" customWidth="1"/>
    <col min="7" max="8" width="50.7109375" style="352" customWidth="1"/>
    <col min="9" max="15" width="17.7109375" style="307" customWidth="1"/>
    <col min="16" max="16" width="0.28515625" style="307" customWidth="1"/>
    <col min="17" max="19" width="9.42578125" style="307" hidden="1" customWidth="1"/>
    <col min="20" max="16370" width="9.42578125" style="307"/>
    <col min="16371" max="16371" width="9.42578125" style="307" bestFit="1"/>
    <col min="16372" max="16384" width="9.42578125" style="307"/>
  </cols>
  <sheetData>
    <row r="1" spans="1:15" s="305" customFormat="1" ht="12.75" customHeight="1">
      <c r="A1" s="762"/>
      <c r="B1" s="762"/>
      <c r="C1" s="762"/>
      <c r="D1" s="356"/>
      <c r="E1" s="356"/>
      <c r="F1" s="356"/>
      <c r="G1" s="356"/>
      <c r="H1" s="356"/>
    </row>
    <row r="2" spans="1:15" s="306" customFormat="1" ht="18.75" customHeight="1" thickBot="1">
      <c r="A2" s="890" t="s">
        <v>45</v>
      </c>
      <c r="B2" s="890"/>
      <c r="C2" s="890"/>
      <c r="D2" s="890"/>
      <c r="E2" s="890"/>
      <c r="F2" s="890"/>
      <c r="G2" s="890"/>
      <c r="H2" s="890"/>
      <c r="I2" s="890"/>
      <c r="J2" s="890"/>
      <c r="K2" s="890"/>
      <c r="L2" s="890"/>
      <c r="M2" s="890"/>
      <c r="N2" s="726"/>
      <c r="O2" s="726"/>
    </row>
    <row r="3" spans="1:15" ht="248.45" customHeight="1" thickBot="1">
      <c r="A3" s="860" t="s">
        <v>148</v>
      </c>
      <c r="B3" s="861"/>
      <c r="C3" s="861"/>
      <c r="D3" s="861"/>
      <c r="E3" s="861"/>
      <c r="F3" s="861"/>
      <c r="G3" s="861"/>
      <c r="H3" s="861"/>
      <c r="I3" s="861"/>
      <c r="J3" s="861"/>
      <c r="K3" s="861"/>
      <c r="L3" s="861"/>
      <c r="M3" s="862"/>
    </row>
    <row r="4" spans="1:15" ht="19.350000000000001" customHeight="1" thickBot="1">
      <c r="A4" s="357"/>
      <c r="B4" s="357"/>
      <c r="C4" s="357"/>
      <c r="D4" s="357"/>
      <c r="E4" s="357"/>
      <c r="F4" s="357"/>
      <c r="G4" s="357"/>
      <c r="H4" s="357"/>
    </row>
    <row r="5" spans="1:15" ht="45.2" customHeight="1" thickBot="1">
      <c r="A5" s="309"/>
      <c r="B5" s="358"/>
      <c r="C5" s="358"/>
      <c r="D5" s="359"/>
      <c r="E5" s="359"/>
      <c r="F5" s="359"/>
      <c r="G5" s="359"/>
      <c r="H5" s="359"/>
      <c r="I5" s="876" t="s">
        <v>149</v>
      </c>
      <c r="J5" s="877"/>
      <c r="K5" s="877"/>
      <c r="L5" s="877"/>
      <c r="M5" s="878"/>
    </row>
    <row r="6" spans="1:15" ht="60.75" thickBot="1">
      <c r="A6" s="360" t="s">
        <v>150</v>
      </c>
      <c r="B6" s="318" t="s">
        <v>151</v>
      </c>
      <c r="C6" s="316" t="s">
        <v>72</v>
      </c>
      <c r="D6" s="257" t="s">
        <v>127</v>
      </c>
      <c r="E6" s="318" t="s">
        <v>74</v>
      </c>
      <c r="F6" s="361" t="s">
        <v>152</v>
      </c>
      <c r="G6" s="362" t="s">
        <v>77</v>
      </c>
      <c r="H6" s="603" t="s">
        <v>129</v>
      </c>
      <c r="I6" s="615" t="s">
        <v>78</v>
      </c>
      <c r="J6" s="612" t="s">
        <v>79</v>
      </c>
      <c r="K6" s="612" t="s">
        <v>80</v>
      </c>
      <c r="L6" s="612" t="s">
        <v>81</v>
      </c>
      <c r="M6" s="613" t="s">
        <v>82</v>
      </c>
    </row>
    <row r="7" spans="1:15" s="367" customFormat="1" ht="216.75" thickBot="1">
      <c r="A7" s="448" t="s">
        <v>153</v>
      </c>
      <c r="B7" s="364">
        <v>250000</v>
      </c>
      <c r="C7" s="364" t="s">
        <v>56</v>
      </c>
      <c r="D7" s="364" t="s">
        <v>85</v>
      </c>
      <c r="E7" s="365">
        <v>0</v>
      </c>
      <c r="F7" s="261">
        <v>0</v>
      </c>
      <c r="G7" s="604" t="s">
        <v>154</v>
      </c>
      <c r="H7" s="645" t="s">
        <v>155</v>
      </c>
      <c r="I7" s="737" t="s">
        <v>92</v>
      </c>
      <c r="J7" s="366">
        <v>0</v>
      </c>
      <c r="K7" s="364"/>
      <c r="L7" s="364"/>
      <c r="M7" s="594"/>
    </row>
    <row r="8" spans="1:15" ht="15" customHeight="1">
      <c r="A8" s="368"/>
      <c r="B8" s="369"/>
      <c r="C8" s="369"/>
      <c r="D8" s="369"/>
      <c r="E8" s="370">
        <v>0</v>
      </c>
      <c r="F8" s="371">
        <f>ROUND(E8*B8,2)</f>
        <v>0</v>
      </c>
      <c r="G8" s="369"/>
      <c r="H8" s="605"/>
      <c r="I8" s="238"/>
      <c r="J8" s="688">
        <v>0</v>
      </c>
      <c r="K8" s="203"/>
      <c r="L8" s="646"/>
      <c r="M8" s="647"/>
      <c r="O8" s="367"/>
    </row>
    <row r="9" spans="1:15" ht="15" customHeight="1">
      <c r="A9" s="372"/>
      <c r="B9" s="373"/>
      <c r="C9" s="373"/>
      <c r="D9" s="373"/>
      <c r="E9" s="272">
        <v>0</v>
      </c>
      <c r="F9" s="371">
        <f>ROUND(E9*B9,2)</f>
        <v>0</v>
      </c>
      <c r="G9" s="373"/>
      <c r="H9" s="606"/>
      <c r="I9" s="238"/>
      <c r="J9" s="685">
        <v>0</v>
      </c>
      <c r="K9" s="203"/>
      <c r="L9" s="614"/>
      <c r="M9" s="648"/>
    </row>
    <row r="10" spans="1:15" ht="15" customHeight="1">
      <c r="A10" s="372"/>
      <c r="B10" s="374"/>
      <c r="C10" s="373"/>
      <c r="D10" s="373"/>
      <c r="E10" s="272">
        <v>0</v>
      </c>
      <c r="F10" s="371">
        <f>ROUND(E10*'e2. Subawards'!C8,2)</f>
        <v>0</v>
      </c>
      <c r="G10" s="373"/>
      <c r="H10" s="606"/>
      <c r="I10" s="238"/>
      <c r="J10" s="685">
        <v>0</v>
      </c>
      <c r="K10" s="203"/>
      <c r="L10" s="614"/>
      <c r="M10" s="648"/>
    </row>
    <row r="11" spans="1:15" ht="15" customHeight="1">
      <c r="A11" s="372"/>
      <c r="B11" s="374"/>
      <c r="C11" s="373"/>
      <c r="D11" s="373"/>
      <c r="E11" s="272">
        <v>0</v>
      </c>
      <c r="F11" s="371">
        <f t="shared" ref="F11:F16" si="0">E11*B11</f>
        <v>0</v>
      </c>
      <c r="G11" s="373"/>
      <c r="H11" s="606"/>
      <c r="I11" s="238"/>
      <c r="J11" s="685">
        <v>0</v>
      </c>
      <c r="K11" s="203"/>
      <c r="L11" s="614"/>
      <c r="M11" s="648"/>
    </row>
    <row r="12" spans="1:15" ht="15" customHeight="1">
      <c r="A12" s="372"/>
      <c r="B12" s="374"/>
      <c r="C12" s="373"/>
      <c r="D12" s="373"/>
      <c r="E12" s="272">
        <v>0</v>
      </c>
      <c r="F12" s="371">
        <f t="shared" si="0"/>
        <v>0</v>
      </c>
      <c r="G12" s="373"/>
      <c r="H12" s="606"/>
      <c r="I12" s="238"/>
      <c r="J12" s="685">
        <v>0</v>
      </c>
      <c r="K12" s="203"/>
      <c r="L12" s="614"/>
      <c r="M12" s="648"/>
    </row>
    <row r="13" spans="1:15" ht="15" customHeight="1">
      <c r="A13" s="372"/>
      <c r="B13" s="374"/>
      <c r="C13" s="373"/>
      <c r="D13" s="373"/>
      <c r="E13" s="272">
        <v>0</v>
      </c>
      <c r="F13" s="371">
        <f t="shared" si="0"/>
        <v>0</v>
      </c>
      <c r="G13" s="373"/>
      <c r="H13" s="606"/>
      <c r="I13" s="238"/>
      <c r="J13" s="685">
        <v>0</v>
      </c>
      <c r="K13" s="203"/>
      <c r="L13" s="614"/>
      <c r="M13" s="648"/>
    </row>
    <row r="14" spans="1:15" ht="15" customHeight="1">
      <c r="A14" s="372"/>
      <c r="B14" s="374"/>
      <c r="C14" s="373"/>
      <c r="D14" s="373"/>
      <c r="E14" s="272">
        <v>0</v>
      </c>
      <c r="F14" s="371">
        <f t="shared" si="0"/>
        <v>0</v>
      </c>
      <c r="G14" s="373"/>
      <c r="H14" s="606"/>
      <c r="I14" s="238"/>
      <c r="J14" s="685">
        <v>0</v>
      </c>
      <c r="K14" s="203"/>
      <c r="L14" s="614"/>
      <c r="M14" s="648"/>
    </row>
    <row r="15" spans="1:15" ht="15" customHeight="1">
      <c r="A15" s="372"/>
      <c r="B15" s="374"/>
      <c r="C15" s="373"/>
      <c r="D15" s="373"/>
      <c r="E15" s="272">
        <v>0</v>
      </c>
      <c r="F15" s="371">
        <f>E15*B15</f>
        <v>0</v>
      </c>
      <c r="G15" s="373"/>
      <c r="H15" s="606"/>
      <c r="I15" s="238"/>
      <c r="J15" s="685">
        <v>0</v>
      </c>
      <c r="K15" s="203"/>
      <c r="L15" s="614"/>
      <c r="M15" s="648"/>
    </row>
    <row r="16" spans="1:15" ht="15" customHeight="1">
      <c r="A16" s="372"/>
      <c r="B16" s="374"/>
      <c r="C16" s="373"/>
      <c r="D16" s="373"/>
      <c r="E16" s="272">
        <v>0</v>
      </c>
      <c r="F16" s="371">
        <f t="shared" si="0"/>
        <v>0</v>
      </c>
      <c r="G16" s="373"/>
      <c r="H16" s="606"/>
      <c r="I16" s="238"/>
      <c r="J16" s="685">
        <v>0</v>
      </c>
      <c r="K16" s="203"/>
      <c r="L16" s="614"/>
      <c r="M16" s="648"/>
    </row>
    <row r="17" spans="1:13" ht="15" customHeight="1">
      <c r="A17" s="372"/>
      <c r="B17" s="373"/>
      <c r="C17" s="373"/>
      <c r="D17" s="373"/>
      <c r="E17" s="272">
        <v>0</v>
      </c>
      <c r="F17" s="371">
        <f t="shared" ref="F17:F22" si="1">ROUND(E17*B17,2)</f>
        <v>0</v>
      </c>
      <c r="G17" s="373"/>
      <c r="H17" s="606"/>
      <c r="I17" s="238"/>
      <c r="J17" s="685">
        <v>0</v>
      </c>
      <c r="K17" s="203"/>
      <c r="L17" s="614"/>
      <c r="M17" s="648"/>
    </row>
    <row r="18" spans="1:13" ht="15" customHeight="1">
      <c r="A18" s="372"/>
      <c r="B18" s="373"/>
      <c r="C18" s="373"/>
      <c r="D18" s="373"/>
      <c r="E18" s="272">
        <v>0</v>
      </c>
      <c r="F18" s="371">
        <f t="shared" si="1"/>
        <v>0</v>
      </c>
      <c r="G18" s="373"/>
      <c r="H18" s="606"/>
      <c r="I18" s="238"/>
      <c r="J18" s="685">
        <v>0</v>
      </c>
      <c r="K18" s="203"/>
      <c r="L18" s="614"/>
      <c r="M18" s="648"/>
    </row>
    <row r="19" spans="1:13" ht="15" customHeight="1">
      <c r="A19" s="375"/>
      <c r="B19" s="373"/>
      <c r="C19" s="373"/>
      <c r="D19" s="373"/>
      <c r="E19" s="272">
        <v>0</v>
      </c>
      <c r="F19" s="371">
        <f t="shared" si="1"/>
        <v>0</v>
      </c>
      <c r="G19" s="373"/>
      <c r="H19" s="606"/>
      <c r="I19" s="238"/>
      <c r="J19" s="685">
        <v>0</v>
      </c>
      <c r="K19" s="203"/>
      <c r="L19" s="614"/>
      <c r="M19" s="648"/>
    </row>
    <row r="20" spans="1:13" ht="15" customHeight="1">
      <c r="A20" s="376"/>
      <c r="B20" s="377"/>
      <c r="C20" s="377"/>
      <c r="D20" s="377"/>
      <c r="E20" s="378">
        <v>0</v>
      </c>
      <c r="F20" s="371">
        <f t="shared" si="1"/>
        <v>0</v>
      </c>
      <c r="G20" s="373"/>
      <c r="H20" s="606"/>
      <c r="I20" s="238"/>
      <c r="J20" s="685">
        <v>0</v>
      </c>
      <c r="K20" s="203"/>
      <c r="L20" s="614"/>
      <c r="M20" s="648"/>
    </row>
    <row r="21" spans="1:13" ht="15" customHeight="1">
      <c r="A21" s="375"/>
      <c r="B21" s="373"/>
      <c r="C21" s="373"/>
      <c r="D21" s="373"/>
      <c r="E21" s="272">
        <v>0</v>
      </c>
      <c r="F21" s="371">
        <f t="shared" si="1"/>
        <v>0</v>
      </c>
      <c r="G21" s="373"/>
      <c r="H21" s="606"/>
      <c r="I21" s="238"/>
      <c r="J21" s="685">
        <v>0</v>
      </c>
      <c r="K21" s="203"/>
      <c r="L21" s="614"/>
      <c r="M21" s="648"/>
    </row>
    <row r="22" spans="1:13" ht="15" customHeight="1" thickBot="1">
      <c r="A22" s="376"/>
      <c r="B22" s="377"/>
      <c r="C22" s="377"/>
      <c r="D22" s="377"/>
      <c r="E22" s="378">
        <v>0</v>
      </c>
      <c r="F22" s="371">
        <f t="shared" si="1"/>
        <v>0</v>
      </c>
      <c r="G22" s="377"/>
      <c r="H22" s="607"/>
      <c r="I22" s="238"/>
      <c r="J22" s="686">
        <v>0</v>
      </c>
      <c r="K22" s="203"/>
      <c r="L22" s="649"/>
      <c r="M22" s="650"/>
    </row>
    <row r="23" spans="1:13" ht="14.25" thickBot="1">
      <c r="A23" s="379"/>
      <c r="B23" s="309"/>
      <c r="C23" s="309"/>
      <c r="D23" s="312"/>
      <c r="E23" s="312"/>
      <c r="F23" s="312"/>
      <c r="G23" s="380"/>
      <c r="H23" s="312"/>
    </row>
    <row r="24" spans="1:13" ht="45.2" customHeight="1" thickBot="1">
      <c r="A24" s="381" t="s">
        <v>156</v>
      </c>
      <c r="B24" s="290">
        <f>SUM(B8:B22)</f>
        <v>0</v>
      </c>
      <c r="C24" s="291" t="s">
        <v>95</v>
      </c>
      <c r="D24" s="290">
        <f>SUMIF(D8:D22,"Yes",B8:B22)</f>
        <v>0</v>
      </c>
      <c r="E24" s="292" t="s">
        <v>96</v>
      </c>
      <c r="F24" s="290">
        <f>SUM(F8:F22)</f>
        <v>0</v>
      </c>
      <c r="G24" s="579"/>
      <c r="H24" s="294"/>
      <c r="I24" s="294"/>
      <c r="J24" s="382">
        <f>SUM(J8:J22)</f>
        <v>0</v>
      </c>
    </row>
    <row r="25" spans="1:13" s="320" customFormat="1" ht="14.25" thickBot="1">
      <c r="A25" s="383"/>
      <c r="B25" s="384"/>
      <c r="C25" s="384"/>
      <c r="D25" s="384"/>
      <c r="E25" s="384"/>
      <c r="F25" s="384"/>
      <c r="G25" s="384"/>
      <c r="H25" s="384"/>
    </row>
    <row r="26" spans="1:13" s="320" customFormat="1" ht="19.899999999999999" customHeight="1" thickBot="1">
      <c r="A26" s="383"/>
      <c r="B26" s="869" t="s">
        <v>97</v>
      </c>
      <c r="C26" s="870"/>
      <c r="D26" s="870"/>
      <c r="E26" s="871"/>
      <c r="F26" s="384"/>
      <c r="G26" s="384"/>
      <c r="H26" s="385"/>
    </row>
    <row r="27" spans="1:13" s="320" customFormat="1" ht="19.899999999999999" customHeight="1" thickBot="1">
      <c r="A27" s="351"/>
      <c r="B27" s="386" t="s">
        <v>56</v>
      </c>
      <c r="C27" s="387" t="s">
        <v>57</v>
      </c>
      <c r="D27" s="387" t="s">
        <v>58</v>
      </c>
      <c r="E27" s="388" t="s">
        <v>59</v>
      </c>
      <c r="F27" s="384"/>
      <c r="G27" s="384"/>
      <c r="H27" s="385"/>
    </row>
    <row r="28" spans="1:13" s="320" customFormat="1" ht="45.2" customHeight="1" thickBot="1">
      <c r="A28" s="298" t="s">
        <v>98</v>
      </c>
      <c r="B28" s="299">
        <f>SUMIF($C$8:$C$22,B27,$B$8:$B$22)</f>
        <v>0</v>
      </c>
      <c r="C28" s="300">
        <f>SUMIF($C$8:$C$22,C27,$B$8:$B$22)</f>
        <v>0</v>
      </c>
      <c r="D28" s="300">
        <f>SUMIF($C$8:$C$22,D27,$B$8:$B$22)</f>
        <v>0</v>
      </c>
      <c r="E28" s="301">
        <f>SUMIF($C$8:$C$22,E27,$B$8:$B$22)</f>
        <v>0</v>
      </c>
      <c r="F28" s="384"/>
      <c r="G28" s="384"/>
      <c r="H28" s="385"/>
    </row>
    <row r="29" spans="1:13" s="320" customFormat="1" ht="14.25" thickBot="1">
      <c r="A29" s="383"/>
      <c r="B29" s="384"/>
      <c r="C29" s="384"/>
      <c r="D29" s="384"/>
      <c r="E29" s="384"/>
      <c r="F29" s="384"/>
      <c r="G29" s="384"/>
      <c r="H29" s="384"/>
    </row>
    <row r="30" spans="1:13" ht="45.2" customHeight="1" thickBot="1">
      <c r="A30" s="882" t="s">
        <v>32</v>
      </c>
      <c r="B30" s="883"/>
      <c r="C30" s="883"/>
      <c r="D30" s="883"/>
      <c r="E30" s="883"/>
      <c r="F30" s="883"/>
      <c r="G30" s="883"/>
      <c r="H30" s="883"/>
      <c r="I30" s="883"/>
      <c r="J30" s="883"/>
      <c r="K30" s="883"/>
      <c r="L30" s="883"/>
      <c r="M30" s="884"/>
    </row>
  </sheetData>
  <sheetProtection formatCells="0" formatColumns="0" formatRows="0" insertRows="0" deleteRows="0"/>
  <mergeCells count="5">
    <mergeCell ref="B26:E26"/>
    <mergeCell ref="I5:M5"/>
    <mergeCell ref="A30:M30"/>
    <mergeCell ref="A3:M3"/>
    <mergeCell ref="A2:M2"/>
  </mergeCells>
  <phoneticPr fontId="4" type="noConversion"/>
  <conditionalFormatting sqref="J8:J22 L8:M22">
    <cfRule type="expression" dxfId="117" priority="12">
      <formula>$H9="no"</formula>
    </cfRule>
    <cfRule type="expression" dxfId="116" priority="13">
      <formula>$H9="tbd"</formula>
    </cfRule>
  </conditionalFormatting>
  <conditionalFormatting sqref="J24">
    <cfRule type="expression" dxfId="115" priority="5">
      <formula>$I25="no"</formula>
    </cfRule>
  </conditionalFormatting>
  <conditionalFormatting sqref="K8:K22">
    <cfRule type="expression" dxfId="114" priority="1">
      <formula>#REF!="no"</formula>
    </cfRule>
    <cfRule type="expression" dxfId="113" priority="2">
      <formula>#REF!="tbd"</formula>
    </cfRule>
    <cfRule type="expression" dxfId="112" priority="3">
      <formula>$H9="no"</formula>
    </cfRule>
    <cfRule type="expression" dxfId="111" priority="4">
      <formula>$H9="tbd"</formula>
    </cfRule>
  </conditionalFormatting>
  <dataValidations count="5">
    <dataValidation type="list" allowBlank="1" showInputMessage="1" showErrorMessage="1" sqref="C7:C22" xr:uid="{3DAD8803-5354-4687-8DF3-D7E9005CAA5D}">
      <formula1>"Year 1, Year 2, Year 3, Year 4"</formula1>
    </dataValidation>
    <dataValidation type="list" allowBlank="1" showInputMessage="1" showErrorMessage="1" sqref="D7:D22" xr:uid="{57ADD6BF-8AD3-4054-94D1-39E9AB3DD2F2}">
      <formula1>"Yes, No"</formula1>
    </dataValidation>
    <dataValidation type="list" allowBlank="1" showInputMessage="1" showErrorMessage="1" sqref="I7:I22" xr:uid="{245EB5CB-6343-4FA6-AE98-DB6720751EE6}">
      <formula1>"Yes,No"</formula1>
    </dataValidation>
    <dataValidation type="list" allowBlank="1" showInputMessage="1" showErrorMessage="1" sqref="L7:L22" xr:uid="{ADC70247-EC7E-46C8-A8F9-57C8233E5602}">
      <formula1>"State,Local,Other"</formula1>
    </dataValidation>
    <dataValidation type="list" allowBlank="1" showInputMessage="1" showErrorMessage="1" sqref="K8:K22" xr:uid="{C3AAAC79-3B45-4C8C-AA31-49FC073F1831}">
      <formula1>"Cash,In Kind,Combination of both Cash &amp; In Kind (explanation is provided under Additional Explanation),TBD"</formula1>
    </dataValidation>
  </dataValidations>
  <printOptions horizontalCentered="1"/>
  <pageMargins left="0.5" right="0.5" top="0.25" bottom="0.25" header="0.5" footer="0.5"/>
  <pageSetup scale="47" fitToHeight="0" orientation="landscape" horizontalDpi="300" verticalDpi="300" r:id="rId1"/>
  <headerFooter alignWithMargins="0"/>
  <ignoredErrors>
    <ignoredError sqref="F17:F22 F8:F10" calculatedColumn="1"/>
  </ignoredError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A1:T30"/>
  <sheetViews>
    <sheetView showGridLines="0" zoomScale="60" zoomScaleNormal="60" workbookViewId="0">
      <selection activeCell="A4" sqref="A4"/>
    </sheetView>
  </sheetViews>
  <sheetFormatPr defaultColWidth="9.42578125" defaultRowHeight="13.5"/>
  <cols>
    <col min="1" max="4" width="17.7109375" style="307" customWidth="1"/>
    <col min="5" max="7" width="17.7109375" style="352" customWidth="1"/>
    <col min="8" max="8" width="50.7109375" style="352" customWidth="1"/>
    <col min="9" max="9" width="57.5703125" style="352" customWidth="1"/>
    <col min="10" max="15" width="17.7109375" style="307" customWidth="1"/>
    <col min="16" max="16" width="20" style="307" customWidth="1"/>
    <col min="17" max="17" width="0.85546875" style="307" hidden="1" customWidth="1"/>
    <col min="18" max="20" width="9.42578125" style="307" hidden="1" customWidth="1"/>
    <col min="21" max="16384" width="9.42578125" style="307"/>
  </cols>
  <sheetData>
    <row r="1" spans="1:16" s="305" customFormat="1" ht="12.75" customHeight="1">
      <c r="A1" s="762"/>
      <c r="B1" s="762"/>
      <c r="C1" s="762"/>
      <c r="D1" s="762"/>
      <c r="E1" s="356"/>
      <c r="F1" s="356"/>
      <c r="G1" s="356"/>
      <c r="H1" s="356"/>
      <c r="I1" s="356"/>
    </row>
    <row r="2" spans="1:16" s="306" customFormat="1" ht="18.75" customHeight="1" thickBot="1">
      <c r="A2" s="891" t="s">
        <v>157</v>
      </c>
      <c r="B2" s="891"/>
      <c r="C2" s="891"/>
      <c r="D2" s="891"/>
      <c r="E2" s="891"/>
      <c r="F2" s="891"/>
      <c r="G2" s="891"/>
      <c r="H2" s="891"/>
      <c r="I2" s="891"/>
      <c r="J2" s="891"/>
      <c r="K2" s="891"/>
      <c r="L2" s="891"/>
      <c r="M2" s="891"/>
      <c r="N2" s="891"/>
      <c r="O2" s="724"/>
      <c r="P2" s="724"/>
    </row>
    <row r="3" spans="1:16" ht="284.85000000000002" customHeight="1" thickBot="1">
      <c r="A3" s="892" t="s">
        <v>158</v>
      </c>
      <c r="B3" s="893"/>
      <c r="C3" s="893"/>
      <c r="D3" s="893"/>
      <c r="E3" s="893"/>
      <c r="F3" s="893"/>
      <c r="G3" s="893"/>
      <c r="H3" s="893"/>
      <c r="I3" s="893"/>
      <c r="J3" s="893"/>
      <c r="K3" s="893"/>
      <c r="L3" s="893"/>
      <c r="M3" s="893"/>
      <c r="N3" s="894"/>
    </row>
    <row r="4" spans="1:16" ht="10.5" customHeight="1" thickBot="1">
      <c r="A4" s="389"/>
      <c r="B4" s="389"/>
      <c r="C4" s="389"/>
      <c r="D4" s="389"/>
      <c r="E4" s="389"/>
      <c r="F4" s="389"/>
      <c r="G4" s="389"/>
      <c r="H4" s="389"/>
      <c r="I4" s="389"/>
    </row>
    <row r="5" spans="1:16" ht="45.2" customHeight="1" thickBot="1">
      <c r="A5" s="390"/>
      <c r="B5" s="390"/>
      <c r="C5" s="390"/>
      <c r="D5" s="390"/>
      <c r="E5" s="390"/>
      <c r="F5" s="390"/>
      <c r="G5" s="390"/>
      <c r="H5" s="390"/>
      <c r="I5" s="390"/>
      <c r="J5" s="876" t="s">
        <v>159</v>
      </c>
      <c r="K5" s="877"/>
      <c r="L5" s="877"/>
      <c r="M5" s="877"/>
      <c r="N5" s="878"/>
    </row>
    <row r="6" spans="1:16" s="367" customFormat="1" ht="75.75" thickBot="1">
      <c r="A6" s="391" t="s">
        <v>160</v>
      </c>
      <c r="B6" s="391" t="s">
        <v>161</v>
      </c>
      <c r="C6" s="362" t="s">
        <v>162</v>
      </c>
      <c r="D6" s="316" t="s">
        <v>72</v>
      </c>
      <c r="E6" s="257" t="s">
        <v>127</v>
      </c>
      <c r="F6" s="392" t="s">
        <v>74</v>
      </c>
      <c r="G6" s="392" t="s">
        <v>163</v>
      </c>
      <c r="H6" s="362" t="s">
        <v>77</v>
      </c>
      <c r="I6" s="603" t="s">
        <v>129</v>
      </c>
      <c r="J6" s="615" t="s">
        <v>78</v>
      </c>
      <c r="K6" s="612" t="s">
        <v>79</v>
      </c>
      <c r="L6" s="612" t="s">
        <v>80</v>
      </c>
      <c r="M6" s="612" t="s">
        <v>81</v>
      </c>
      <c r="N6" s="613" t="s">
        <v>82</v>
      </c>
    </row>
    <row r="7" spans="1:16" ht="233.25" customHeight="1" thickBot="1">
      <c r="A7" s="616" t="s">
        <v>164</v>
      </c>
      <c r="B7" s="617" t="s">
        <v>165</v>
      </c>
      <c r="C7" s="364">
        <v>282500</v>
      </c>
      <c r="D7" s="364" t="s">
        <v>57</v>
      </c>
      <c r="E7" s="364" t="s">
        <v>85</v>
      </c>
      <c r="F7" s="482">
        <v>0</v>
      </c>
      <c r="G7" s="366">
        <v>0</v>
      </c>
      <c r="H7" s="427" t="s">
        <v>166</v>
      </c>
      <c r="I7" s="618" t="s">
        <v>167</v>
      </c>
      <c r="J7" s="592" t="s">
        <v>85</v>
      </c>
      <c r="K7" s="366">
        <v>50000</v>
      </c>
      <c r="L7" s="593" t="s">
        <v>142</v>
      </c>
      <c r="M7" s="593" t="s">
        <v>88</v>
      </c>
      <c r="N7" s="594" t="s">
        <v>168</v>
      </c>
    </row>
    <row r="8" spans="1:16" ht="15" customHeight="1">
      <c r="A8" s="393"/>
      <c r="B8" s="394"/>
      <c r="C8" s="373"/>
      <c r="D8" s="395"/>
      <c r="E8" s="395"/>
      <c r="F8" s="396">
        <v>0</v>
      </c>
      <c r="G8" s="397">
        <f>ROUND(Table12[[#This Row],[Subrecipient Costs]]*Table12[[#This Row],[% Allocable for the Administration of the Grant (If applicable)]],1)</f>
        <v>0</v>
      </c>
      <c r="H8" s="394"/>
      <c r="I8" s="609"/>
      <c r="J8" s="238"/>
      <c r="K8" s="688">
        <v>0</v>
      </c>
      <c r="L8" s="203"/>
      <c r="M8" s="620"/>
      <c r="N8" s="621"/>
    </row>
    <row r="9" spans="1:16" ht="15" customHeight="1">
      <c r="A9" s="375"/>
      <c r="B9" s="394"/>
      <c r="C9" s="400"/>
      <c r="D9" s="395"/>
      <c r="E9" s="395"/>
      <c r="F9" s="396">
        <v>0</v>
      </c>
      <c r="G9" s="397">
        <f>ROUND(Table12[[#This Row],[Subrecipient Costs]]*Table12[[#This Row],[% Allocable for the Administration of the Grant (If applicable)]],1)</f>
        <v>0</v>
      </c>
      <c r="H9" s="394"/>
      <c r="I9" s="610"/>
      <c r="J9" s="238"/>
      <c r="K9" s="685">
        <v>0</v>
      </c>
      <c r="L9" s="203"/>
      <c r="M9" s="622"/>
      <c r="N9" s="598"/>
    </row>
    <row r="10" spans="1:16" ht="15" customHeight="1">
      <c r="A10" s="376"/>
      <c r="B10" s="398"/>
      <c r="C10" s="400"/>
      <c r="D10" s="395"/>
      <c r="E10" s="395"/>
      <c r="F10" s="396">
        <v>0</v>
      </c>
      <c r="G10" s="397">
        <f>ROUND(Table12[[#This Row],[Subrecipient Costs]]*Table12[[#This Row],[% Allocable for the Administration of the Grant (If applicable)]],1)</f>
        <v>0</v>
      </c>
      <c r="H10" s="398"/>
      <c r="I10" s="609"/>
      <c r="J10" s="238"/>
      <c r="K10" s="685">
        <v>0</v>
      </c>
      <c r="L10" s="203"/>
      <c r="M10" s="622"/>
      <c r="N10" s="598"/>
    </row>
    <row r="11" spans="1:16" ht="15" customHeight="1">
      <c r="A11" s="375"/>
      <c r="B11" s="394"/>
      <c r="C11" s="400"/>
      <c r="D11" s="395"/>
      <c r="E11" s="395"/>
      <c r="F11" s="396">
        <v>0</v>
      </c>
      <c r="G11" s="397">
        <f>ROUND(Table12[[#This Row],[Subrecipient Costs]]*Table12[[#This Row],[% Allocable for the Administration of the Grant (If applicable)]],1)</f>
        <v>0</v>
      </c>
      <c r="H11" s="394"/>
      <c r="I11" s="610"/>
      <c r="J11" s="238"/>
      <c r="K11" s="685">
        <v>0</v>
      </c>
      <c r="L11" s="203"/>
      <c r="M11" s="622"/>
      <c r="N11" s="598"/>
    </row>
    <row r="12" spans="1:16" ht="15" customHeight="1">
      <c r="A12" s="375"/>
      <c r="B12" s="394"/>
      <c r="C12" s="400"/>
      <c r="D12" s="395"/>
      <c r="E12" s="395"/>
      <c r="F12" s="396">
        <v>0</v>
      </c>
      <c r="G12" s="397">
        <f>ROUND(Table12[[#This Row],[Subrecipient Costs]]*Table12[[#This Row],[% Allocable for the Administration of the Grant (If applicable)]],1)</f>
        <v>0</v>
      </c>
      <c r="H12" s="394"/>
      <c r="I12" s="610"/>
      <c r="J12" s="238"/>
      <c r="K12" s="685">
        <v>0</v>
      </c>
      <c r="L12" s="203"/>
      <c r="M12" s="622"/>
      <c r="N12" s="598"/>
    </row>
    <row r="13" spans="1:16" ht="15" customHeight="1">
      <c r="A13" s="375"/>
      <c r="B13" s="394"/>
      <c r="C13" s="400"/>
      <c r="D13" s="395"/>
      <c r="E13" s="395"/>
      <c r="F13" s="396">
        <v>0</v>
      </c>
      <c r="G13" s="397">
        <f>ROUND(Table12[[#This Row],[Subrecipient Costs]]*Table12[[#This Row],[% Allocable for the Administration of the Grant (If applicable)]],1)</f>
        <v>0</v>
      </c>
      <c r="H13" s="394"/>
      <c r="I13" s="610"/>
      <c r="J13" s="238"/>
      <c r="K13" s="685">
        <v>0</v>
      </c>
      <c r="L13" s="203"/>
      <c r="M13" s="622"/>
      <c r="N13" s="598"/>
    </row>
    <row r="14" spans="1:16" ht="15" customHeight="1">
      <c r="A14" s="375"/>
      <c r="B14" s="394"/>
      <c r="C14" s="400"/>
      <c r="D14" s="395"/>
      <c r="E14" s="395"/>
      <c r="F14" s="396">
        <v>0</v>
      </c>
      <c r="G14" s="397">
        <f>ROUND(Table12[[#This Row],[Subrecipient Costs]]*Table12[[#This Row],[% Allocable for the Administration of the Grant (If applicable)]],1)</f>
        <v>0</v>
      </c>
      <c r="H14" s="394"/>
      <c r="I14" s="610"/>
      <c r="J14" s="238"/>
      <c r="K14" s="685">
        <v>0</v>
      </c>
      <c r="L14" s="203"/>
      <c r="M14" s="622"/>
      <c r="N14" s="598"/>
    </row>
    <row r="15" spans="1:16" ht="15" customHeight="1">
      <c r="A15" s="375"/>
      <c r="B15" s="394"/>
      <c r="C15" s="400"/>
      <c r="D15" s="395"/>
      <c r="E15" s="395"/>
      <c r="F15" s="396">
        <v>0</v>
      </c>
      <c r="G15" s="397">
        <f>ROUND(Table12[[#This Row],[Subrecipient Costs]]*Table12[[#This Row],[% Allocable for the Administration of the Grant (If applicable)]],1)</f>
        <v>0</v>
      </c>
      <c r="H15" s="394"/>
      <c r="I15" s="610"/>
      <c r="J15" s="238"/>
      <c r="K15" s="685">
        <v>0</v>
      </c>
      <c r="L15" s="203"/>
      <c r="M15" s="622"/>
      <c r="N15" s="598"/>
    </row>
    <row r="16" spans="1:16" ht="15" customHeight="1">
      <c r="A16" s="375"/>
      <c r="B16" s="394"/>
      <c r="C16" s="400"/>
      <c r="D16" s="395"/>
      <c r="E16" s="395"/>
      <c r="F16" s="396">
        <v>0</v>
      </c>
      <c r="G16" s="397">
        <f>ROUND(Table12[[#This Row],[Subrecipient Costs]]*Table12[[#This Row],[% Allocable for the Administration of the Grant (If applicable)]],1)</f>
        <v>0</v>
      </c>
      <c r="H16" s="394"/>
      <c r="I16" s="610"/>
      <c r="J16" s="238"/>
      <c r="K16" s="685">
        <v>0</v>
      </c>
      <c r="L16" s="203"/>
      <c r="M16" s="622"/>
      <c r="N16" s="598"/>
    </row>
    <row r="17" spans="1:14" ht="15" customHeight="1">
      <c r="A17" s="375"/>
      <c r="B17" s="394"/>
      <c r="C17" s="400"/>
      <c r="D17" s="395"/>
      <c r="E17" s="395"/>
      <c r="F17" s="396">
        <v>0</v>
      </c>
      <c r="G17" s="397">
        <f>ROUND(Table12[[#This Row],[Subrecipient Costs]]*Table12[[#This Row],[% Allocable for the Administration of the Grant (If applicable)]],1)</f>
        <v>0</v>
      </c>
      <c r="H17" s="394"/>
      <c r="I17" s="610"/>
      <c r="J17" s="238"/>
      <c r="K17" s="685">
        <v>0</v>
      </c>
      <c r="L17" s="203"/>
      <c r="M17" s="622"/>
      <c r="N17" s="598"/>
    </row>
    <row r="18" spans="1:14" ht="15" customHeight="1">
      <c r="A18" s="375"/>
      <c r="B18" s="394"/>
      <c r="C18" s="400"/>
      <c r="D18" s="395"/>
      <c r="E18" s="395"/>
      <c r="F18" s="396">
        <v>0</v>
      </c>
      <c r="G18" s="397">
        <f>ROUND(Table12[[#This Row],[Subrecipient Costs]]*Table12[[#This Row],[% Allocable for the Administration of the Grant (If applicable)]],1)</f>
        <v>0</v>
      </c>
      <c r="H18" s="394"/>
      <c r="I18" s="610"/>
      <c r="J18" s="238"/>
      <c r="K18" s="685">
        <v>0</v>
      </c>
      <c r="L18" s="203"/>
      <c r="M18" s="622"/>
      <c r="N18" s="598"/>
    </row>
    <row r="19" spans="1:14" ht="15" customHeight="1">
      <c r="A19" s="375"/>
      <c r="B19" s="394"/>
      <c r="C19" s="400"/>
      <c r="D19" s="395"/>
      <c r="E19" s="395"/>
      <c r="F19" s="396">
        <v>0</v>
      </c>
      <c r="G19" s="397">
        <f>ROUND(Table12[[#This Row],[Subrecipient Costs]]*Table12[[#This Row],[% Allocable for the Administration of the Grant (If applicable)]],1)</f>
        <v>0</v>
      </c>
      <c r="H19" s="394"/>
      <c r="I19" s="610"/>
      <c r="J19" s="238"/>
      <c r="K19" s="685">
        <v>0</v>
      </c>
      <c r="L19" s="203"/>
      <c r="M19" s="622"/>
      <c r="N19" s="598"/>
    </row>
    <row r="20" spans="1:14" ht="15" customHeight="1">
      <c r="A20" s="375"/>
      <c r="B20" s="394"/>
      <c r="C20" s="400"/>
      <c r="D20" s="395"/>
      <c r="E20" s="395"/>
      <c r="F20" s="396">
        <v>0</v>
      </c>
      <c r="G20" s="397">
        <f>ROUND(Table12[[#This Row],[Subrecipient Costs]]*Table12[[#This Row],[% Allocable for the Administration of the Grant (If applicable)]],1)</f>
        <v>0</v>
      </c>
      <c r="H20" s="394"/>
      <c r="I20" s="610"/>
      <c r="J20" s="238"/>
      <c r="K20" s="685">
        <v>0</v>
      </c>
      <c r="L20" s="203"/>
      <c r="M20" s="622"/>
      <c r="N20" s="598"/>
    </row>
    <row r="21" spans="1:14" ht="15" customHeight="1">
      <c r="A21" s="376"/>
      <c r="B21" s="398"/>
      <c r="C21" s="401"/>
      <c r="D21" s="402"/>
      <c r="E21" s="402"/>
      <c r="F21" s="403">
        <v>0</v>
      </c>
      <c r="G21" s="397">
        <f>ROUND(Table12[[#This Row],[Subrecipient Costs]]*Table12[[#This Row],[% Allocable for the Administration of the Grant (If applicable)]],1)</f>
        <v>0</v>
      </c>
      <c r="H21" s="398"/>
      <c r="I21" s="609"/>
      <c r="J21" s="238"/>
      <c r="K21" s="685">
        <v>0</v>
      </c>
      <c r="L21" s="203"/>
      <c r="M21" s="622"/>
      <c r="N21" s="598"/>
    </row>
    <row r="22" spans="1:14" ht="15" customHeight="1" thickBot="1">
      <c r="A22" s="404"/>
      <c r="B22" s="405"/>
      <c r="C22" s="406"/>
      <c r="D22" s="406"/>
      <c r="E22" s="406"/>
      <c r="F22" s="407">
        <v>0</v>
      </c>
      <c r="G22" s="342">
        <f>ROUND(Table12[[#This Row],[Subrecipient Costs]]*Table12[[#This Row],[% Allocable for the Administration of the Grant (If applicable)]],1)</f>
        <v>0</v>
      </c>
      <c r="H22" s="405"/>
      <c r="I22" s="611"/>
      <c r="J22" s="238"/>
      <c r="K22" s="686">
        <v>0</v>
      </c>
      <c r="L22" s="623"/>
      <c r="M22" s="623"/>
      <c r="N22" s="600"/>
    </row>
    <row r="23" spans="1:14" s="320" customFormat="1" ht="14.25" thickBot="1">
      <c r="A23" s="309"/>
      <c r="B23" s="309"/>
      <c r="C23" s="309"/>
      <c r="D23" s="309"/>
      <c r="E23" s="408"/>
      <c r="F23" s="408"/>
      <c r="G23" s="408"/>
      <c r="H23" s="409"/>
      <c r="I23" s="410"/>
      <c r="J23" s="738"/>
    </row>
    <row r="24" spans="1:14" ht="45.2" customHeight="1" thickBot="1">
      <c r="A24" s="886" t="s">
        <v>169</v>
      </c>
      <c r="B24" s="888"/>
      <c r="C24" s="290">
        <f>SUM(C8:C22)</f>
        <v>0</v>
      </c>
      <c r="D24" s="293" t="s">
        <v>95</v>
      </c>
      <c r="E24" s="293">
        <f>SUMIF(E8:E22,"Yes",C8:C22)</f>
        <v>0</v>
      </c>
      <c r="F24" s="608" t="s">
        <v>96</v>
      </c>
      <c r="G24" s="293">
        <f>SUM(G8:G22)</f>
        <v>0</v>
      </c>
      <c r="H24" s="294"/>
      <c r="I24" s="294"/>
      <c r="J24" s="294"/>
      <c r="K24" s="382">
        <f>SUM(K8:K22)</f>
        <v>0</v>
      </c>
    </row>
    <row r="25" spans="1:14" ht="12.75" customHeight="1" thickBot="1">
      <c r="A25" s="309"/>
      <c r="B25" s="309"/>
      <c r="C25" s="411"/>
      <c r="D25" s="411"/>
      <c r="E25" s="412"/>
      <c r="F25" s="412"/>
      <c r="G25" s="412"/>
      <c r="H25" s="413"/>
      <c r="I25" s="413"/>
    </row>
    <row r="26" spans="1:14" ht="19.899999999999999" customHeight="1" thickBot="1">
      <c r="A26" s="309"/>
      <c r="B26" s="869" t="s">
        <v>97</v>
      </c>
      <c r="C26" s="870"/>
      <c r="D26" s="870"/>
      <c r="E26" s="871"/>
      <c r="F26" s="413"/>
      <c r="G26" s="413"/>
      <c r="H26" s="413"/>
      <c r="I26" s="309"/>
    </row>
    <row r="27" spans="1:14" ht="19.899999999999999" customHeight="1" thickBot="1">
      <c r="A27" s="351"/>
      <c r="B27" s="414" t="s">
        <v>56</v>
      </c>
      <c r="C27" s="415" t="s">
        <v>57</v>
      </c>
      <c r="D27" s="415" t="s">
        <v>58</v>
      </c>
      <c r="E27" s="388" t="s">
        <v>59</v>
      </c>
      <c r="F27" s="413"/>
      <c r="G27" s="413"/>
      <c r="H27" s="413"/>
      <c r="I27" s="309"/>
    </row>
    <row r="28" spans="1:14" ht="45.2" customHeight="1" thickBot="1">
      <c r="A28" s="416" t="s">
        <v>98</v>
      </c>
      <c r="B28" s="299">
        <f>SUMIF($D$8:$D$22,B27,$C$8:$C$22)</f>
        <v>0</v>
      </c>
      <c r="C28" s="300">
        <f>SUMIF($D$8:$D$22,C27,$C$8:$C$22)</f>
        <v>0</v>
      </c>
      <c r="D28" s="300">
        <f>SUMIF($D$8:$D$22,D27,$C$8:$C$22)</f>
        <v>0</v>
      </c>
      <c r="E28" s="301">
        <f>SUMIF($D$8:$D$22,E27,$C$8:$C$22)</f>
        <v>0</v>
      </c>
      <c r="F28" s="413"/>
      <c r="G28" s="413"/>
      <c r="H28" s="413"/>
      <c r="I28" s="309"/>
    </row>
    <row r="29" spans="1:14" ht="12.75" customHeight="1" thickBot="1">
      <c r="A29" s="417"/>
      <c r="B29" s="309"/>
      <c r="C29" s="309"/>
      <c r="D29" s="309"/>
      <c r="E29" s="413"/>
      <c r="F29" s="413"/>
      <c r="G29" s="413"/>
      <c r="H29" s="413"/>
      <c r="I29" s="413"/>
    </row>
    <row r="30" spans="1:14" ht="45.2" customHeight="1" thickBot="1">
      <c r="A30" s="882" t="s">
        <v>32</v>
      </c>
      <c r="B30" s="883"/>
      <c r="C30" s="883"/>
      <c r="D30" s="883"/>
      <c r="E30" s="883"/>
      <c r="F30" s="883"/>
      <c r="G30" s="883"/>
      <c r="H30" s="883"/>
      <c r="I30" s="883"/>
      <c r="J30" s="883"/>
      <c r="K30" s="883"/>
      <c r="L30" s="883"/>
      <c r="M30" s="883"/>
      <c r="N30" s="884"/>
    </row>
  </sheetData>
  <sheetProtection formatCells="0" formatColumns="0" formatRows="0" insertRows="0" deleteRows="0"/>
  <mergeCells count="6">
    <mergeCell ref="A30:N30"/>
    <mergeCell ref="A2:N2"/>
    <mergeCell ref="B26:E26"/>
    <mergeCell ref="A24:B24"/>
    <mergeCell ref="J5:N5"/>
    <mergeCell ref="A3:N3"/>
  </mergeCells>
  <phoneticPr fontId="4" type="noConversion"/>
  <conditionalFormatting sqref="K8:K22 M8:N22">
    <cfRule type="expression" dxfId="94" priority="8">
      <formula>$H9="no"</formula>
    </cfRule>
    <cfRule type="expression" dxfId="93" priority="9">
      <formula>$H9="tbd"</formula>
    </cfRule>
  </conditionalFormatting>
  <conditionalFormatting sqref="K24">
    <cfRule type="expression" dxfId="92" priority="7">
      <formula>$I25="no"</formula>
    </cfRule>
  </conditionalFormatting>
  <conditionalFormatting sqref="L8:L21">
    <cfRule type="expression" dxfId="91" priority="3">
      <formula>#REF!="no"</formula>
    </cfRule>
    <cfRule type="expression" dxfId="90" priority="4">
      <formula>#REF!="tbd"</formula>
    </cfRule>
  </conditionalFormatting>
  <conditionalFormatting sqref="L8:L22">
    <cfRule type="expression" dxfId="89" priority="1">
      <formula>$H9="no"</formula>
    </cfRule>
    <cfRule type="expression" dxfId="88" priority="2">
      <formula>$H9="tbd"</formula>
    </cfRule>
  </conditionalFormatting>
  <dataValidations count="5">
    <dataValidation type="list" allowBlank="1" showInputMessage="1" showErrorMessage="1" sqref="D7:D22" xr:uid="{C3635595-4446-41B4-833B-D12C3D6D617D}">
      <formula1>"Year 1, Year 2, Year 3, Year 4"</formula1>
    </dataValidation>
    <dataValidation type="list" allowBlank="1" showInputMessage="1" showErrorMessage="1" sqref="E7:E22" xr:uid="{0E28C256-5950-4D7F-83F1-138B481E968F}">
      <formula1>"Yes, No"</formula1>
    </dataValidation>
    <dataValidation type="list" allowBlank="1" showInputMessage="1" showErrorMessage="1" sqref="J7:J22" xr:uid="{E5FAED58-01C6-49F4-BCDE-E74477D3595E}">
      <formula1>"Yes,No"</formula1>
    </dataValidation>
    <dataValidation type="list" allowBlank="1" showInputMessage="1" showErrorMessage="1" sqref="M7:M22" xr:uid="{B2ADC246-0CE2-46FB-9B60-B03A5C007FA4}">
      <formula1>"State,Local,Other"</formula1>
    </dataValidation>
    <dataValidation type="list" allowBlank="1" showInputMessage="1" showErrorMessage="1" sqref="L8:L22" xr:uid="{17477792-E3F0-4AFB-A794-AF25D421CA2A}">
      <formula1>"Cash,In Kind,Combination of both Cash &amp; In Kind (explanation is provided under Additional Explanation),TBD"</formula1>
    </dataValidation>
  </dataValidations>
  <printOptions horizontalCentered="1"/>
  <pageMargins left="0.5" right="0.5" top="0.25" bottom="0.25" header="0.5" footer="0.5"/>
  <pageSetup scale="41" fitToHeight="0" orientation="landscape" horizontalDpi="300" verticalDpi="300" r:id="rId1"/>
  <headerFooter alignWithMargins="0"/>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0"/>
    <pageSetUpPr fitToPage="1"/>
  </sheetPr>
  <dimension ref="A1:S30"/>
  <sheetViews>
    <sheetView showGridLines="0" zoomScale="70" zoomScaleNormal="70" workbookViewId="0">
      <selection activeCell="B25" sqref="B25"/>
    </sheetView>
  </sheetViews>
  <sheetFormatPr defaultColWidth="9.42578125" defaultRowHeight="13.5"/>
  <cols>
    <col min="1" max="4" width="17.7109375" style="307" customWidth="1"/>
    <col min="5" max="6" width="17.7109375" style="354" customWidth="1"/>
    <col min="7" max="7" width="50.7109375" style="354" customWidth="1"/>
    <col min="8" max="8" width="50.7109375" style="444" customWidth="1"/>
    <col min="9" max="14" width="17.7109375" style="307" customWidth="1"/>
    <col min="15" max="15" width="20.7109375" style="307" customWidth="1"/>
    <col min="16" max="17" width="0.28515625" style="307" customWidth="1"/>
    <col min="18" max="19" width="9.42578125" style="307" hidden="1" customWidth="1"/>
    <col min="20" max="16384" width="9.42578125" style="307"/>
  </cols>
  <sheetData>
    <row r="1" spans="1:15" s="305" customFormat="1" ht="12.75" customHeight="1">
      <c r="A1" s="898" t="s">
        <v>20</v>
      </c>
      <c r="B1" s="898"/>
      <c r="C1" s="898"/>
      <c r="D1" s="898"/>
      <c r="E1" s="898"/>
      <c r="F1" s="898"/>
      <c r="G1" s="898"/>
      <c r="H1" s="898"/>
      <c r="I1" s="898"/>
      <c r="J1" s="898"/>
      <c r="K1" s="898"/>
      <c r="L1" s="898"/>
      <c r="M1" s="898"/>
      <c r="N1" s="727"/>
      <c r="O1" s="727"/>
    </row>
    <row r="2" spans="1:15" s="306" customFormat="1" ht="18.75" customHeight="1" thickBot="1">
      <c r="A2" s="899"/>
      <c r="B2" s="899"/>
      <c r="C2" s="899"/>
      <c r="D2" s="899"/>
      <c r="E2" s="899"/>
      <c r="F2" s="899"/>
      <c r="G2" s="899"/>
      <c r="H2" s="899"/>
      <c r="I2" s="899"/>
      <c r="J2" s="899"/>
      <c r="K2" s="899"/>
      <c r="L2" s="899"/>
      <c r="M2" s="899"/>
      <c r="N2" s="727"/>
      <c r="O2" s="727"/>
    </row>
    <row r="3" spans="1:15" ht="219" customHeight="1" thickBot="1">
      <c r="A3" s="895" t="s">
        <v>170</v>
      </c>
      <c r="B3" s="896"/>
      <c r="C3" s="896"/>
      <c r="D3" s="896"/>
      <c r="E3" s="896"/>
      <c r="F3" s="896"/>
      <c r="G3" s="896"/>
      <c r="H3" s="896"/>
      <c r="I3" s="896"/>
      <c r="J3" s="896"/>
      <c r="K3" s="896"/>
      <c r="L3" s="896"/>
      <c r="M3" s="897"/>
    </row>
    <row r="4" spans="1:15" ht="13.5" customHeight="1" thickBot="1">
      <c r="A4" s="418"/>
      <c r="B4" s="418"/>
      <c r="C4" s="418"/>
      <c r="D4" s="418"/>
      <c r="E4" s="418"/>
      <c r="F4" s="418"/>
      <c r="G4" s="418"/>
      <c r="H4" s="418"/>
    </row>
    <row r="5" spans="1:15" ht="45.2" customHeight="1" thickBot="1">
      <c r="A5" s="309"/>
      <c r="B5" s="310"/>
      <c r="C5" s="310"/>
      <c r="D5" s="310"/>
      <c r="E5" s="313"/>
      <c r="F5" s="313"/>
      <c r="G5" s="313"/>
      <c r="H5" s="419"/>
      <c r="I5" s="876" t="s">
        <v>171</v>
      </c>
      <c r="J5" s="877"/>
      <c r="K5" s="877"/>
      <c r="L5" s="877"/>
      <c r="M5" s="878"/>
    </row>
    <row r="6" spans="1:15" s="319" customFormat="1" ht="93.4" customHeight="1" thickBot="1">
      <c r="A6" s="420" t="s">
        <v>172</v>
      </c>
      <c r="B6" s="362" t="s">
        <v>173</v>
      </c>
      <c r="C6" s="316" t="s">
        <v>72</v>
      </c>
      <c r="D6" s="257" t="s">
        <v>127</v>
      </c>
      <c r="E6" s="421" t="s">
        <v>74</v>
      </c>
      <c r="F6" s="392" t="s">
        <v>174</v>
      </c>
      <c r="G6" s="422" t="s">
        <v>129</v>
      </c>
      <c r="H6" s="423" t="s">
        <v>77</v>
      </c>
      <c r="I6" s="644" t="s">
        <v>78</v>
      </c>
      <c r="J6" s="612" t="s">
        <v>79</v>
      </c>
      <c r="K6" s="612" t="s">
        <v>80</v>
      </c>
      <c r="L6" s="612" t="s">
        <v>81</v>
      </c>
      <c r="M6" s="613" t="s">
        <v>82</v>
      </c>
    </row>
    <row r="7" spans="1:15" ht="184.35" customHeight="1" thickBot="1">
      <c r="A7" s="363" t="s">
        <v>175</v>
      </c>
      <c r="B7" s="424">
        <v>100000</v>
      </c>
      <c r="C7" s="424" t="s">
        <v>56</v>
      </c>
      <c r="D7" s="424" t="s">
        <v>92</v>
      </c>
      <c r="E7" s="425">
        <v>0</v>
      </c>
      <c r="F7" s="426">
        <v>0</v>
      </c>
      <c r="G7" s="427" t="s">
        <v>176</v>
      </c>
      <c r="H7" s="428" t="s">
        <v>177</v>
      </c>
      <c r="I7" s="592" t="s">
        <v>92</v>
      </c>
      <c r="J7" s="366">
        <v>0</v>
      </c>
      <c r="K7" s="593"/>
      <c r="L7" s="593"/>
      <c r="M7" s="619"/>
    </row>
    <row r="8" spans="1:15" ht="15" customHeight="1">
      <c r="A8" s="368"/>
      <c r="B8" s="395">
        <v>0</v>
      </c>
      <c r="C8" s="395"/>
      <c r="D8" s="395"/>
      <c r="E8" s="429">
        <v>0</v>
      </c>
      <c r="F8" s="430">
        <f t="shared" ref="F8:F22" si="0">ROUND(B8*E8,2)</f>
        <v>0</v>
      </c>
      <c r="G8" s="431"/>
      <c r="H8" s="432"/>
      <c r="I8" s="238"/>
      <c r="J8" s="688">
        <v>0</v>
      </c>
      <c r="K8" s="203"/>
      <c r="L8" s="624"/>
      <c r="M8" s="621"/>
    </row>
    <row r="9" spans="1:15" ht="15" customHeight="1">
      <c r="A9" s="375"/>
      <c r="B9" s="395">
        <v>0</v>
      </c>
      <c r="C9" s="395"/>
      <c r="D9" s="395"/>
      <c r="E9" s="433">
        <v>0</v>
      </c>
      <c r="F9" s="430">
        <f t="shared" si="0"/>
        <v>0</v>
      </c>
      <c r="G9" s="434"/>
      <c r="H9" s="435"/>
      <c r="I9" s="238"/>
      <c r="J9" s="684">
        <v>0</v>
      </c>
      <c r="K9" s="203"/>
      <c r="L9" s="625"/>
      <c r="M9" s="596"/>
    </row>
    <row r="10" spans="1:15" ht="15" customHeight="1">
      <c r="A10" s="375"/>
      <c r="B10" s="395">
        <v>0</v>
      </c>
      <c r="C10" s="395"/>
      <c r="D10" s="395"/>
      <c r="E10" s="433">
        <v>0</v>
      </c>
      <c r="F10" s="430">
        <f t="shared" si="0"/>
        <v>0</v>
      </c>
      <c r="G10" s="434"/>
      <c r="H10" s="435"/>
      <c r="I10" s="238"/>
      <c r="J10" s="684">
        <v>0</v>
      </c>
      <c r="K10" s="203"/>
      <c r="L10" s="625"/>
      <c r="M10" s="596"/>
    </row>
    <row r="11" spans="1:15" ht="15" customHeight="1">
      <c r="A11" s="375"/>
      <c r="B11" s="395">
        <v>0</v>
      </c>
      <c r="C11" s="395"/>
      <c r="D11" s="395"/>
      <c r="E11" s="433">
        <v>0</v>
      </c>
      <c r="F11" s="430">
        <f t="shared" si="0"/>
        <v>0</v>
      </c>
      <c r="G11" s="434"/>
      <c r="H11" s="435"/>
      <c r="I11" s="238"/>
      <c r="J11" s="684">
        <v>0</v>
      </c>
      <c r="K11" s="203"/>
      <c r="L11" s="625"/>
      <c r="M11" s="596"/>
    </row>
    <row r="12" spans="1:15" ht="15" customHeight="1">
      <c r="A12" s="375"/>
      <c r="B12" s="395">
        <v>0</v>
      </c>
      <c r="C12" s="395"/>
      <c r="D12" s="395"/>
      <c r="E12" s="433">
        <v>0</v>
      </c>
      <c r="F12" s="430">
        <f t="shared" si="0"/>
        <v>0</v>
      </c>
      <c r="G12" s="434"/>
      <c r="H12" s="435"/>
      <c r="I12" s="238"/>
      <c r="J12" s="684">
        <v>0</v>
      </c>
      <c r="K12" s="203"/>
      <c r="L12" s="625"/>
      <c r="M12" s="596"/>
    </row>
    <row r="13" spans="1:15" ht="15" customHeight="1">
      <c r="A13" s="375"/>
      <c r="B13" s="395">
        <v>0</v>
      </c>
      <c r="C13" s="395"/>
      <c r="D13" s="395"/>
      <c r="E13" s="433">
        <v>0</v>
      </c>
      <c r="F13" s="430">
        <f t="shared" si="0"/>
        <v>0</v>
      </c>
      <c r="G13" s="434"/>
      <c r="H13" s="435"/>
      <c r="I13" s="238"/>
      <c r="J13" s="684">
        <v>0</v>
      </c>
      <c r="K13" s="203"/>
      <c r="L13" s="625"/>
      <c r="M13" s="596"/>
    </row>
    <row r="14" spans="1:15" ht="15" customHeight="1">
      <c r="A14" s="375"/>
      <c r="B14" s="395">
        <v>0</v>
      </c>
      <c r="C14" s="395"/>
      <c r="D14" s="395"/>
      <c r="E14" s="433">
        <v>0</v>
      </c>
      <c r="F14" s="430">
        <f>ROUND(B14*E14,2)</f>
        <v>0</v>
      </c>
      <c r="G14" s="434"/>
      <c r="H14" s="435"/>
      <c r="I14" s="238"/>
      <c r="J14" s="684">
        <v>0</v>
      </c>
      <c r="K14" s="203"/>
      <c r="L14" s="625"/>
      <c r="M14" s="596"/>
    </row>
    <row r="15" spans="1:15" ht="15" customHeight="1">
      <c r="A15" s="375"/>
      <c r="B15" s="395">
        <v>0</v>
      </c>
      <c r="C15" s="395"/>
      <c r="D15" s="395"/>
      <c r="E15" s="433">
        <v>0</v>
      </c>
      <c r="F15" s="430">
        <f t="shared" ref="F15:F16" si="1">ROUND(B15*E15,2)</f>
        <v>0</v>
      </c>
      <c r="G15" s="434"/>
      <c r="H15" s="435"/>
      <c r="I15" s="238"/>
      <c r="J15" s="684">
        <v>0</v>
      </c>
      <c r="K15" s="203"/>
      <c r="L15" s="625"/>
      <c r="M15" s="596"/>
    </row>
    <row r="16" spans="1:15" ht="15" customHeight="1">
      <c r="A16" s="375"/>
      <c r="B16" s="395">
        <v>0</v>
      </c>
      <c r="C16" s="395"/>
      <c r="D16" s="395"/>
      <c r="E16" s="433">
        <v>0</v>
      </c>
      <c r="F16" s="430">
        <f t="shared" si="1"/>
        <v>0</v>
      </c>
      <c r="G16" s="434"/>
      <c r="H16" s="435"/>
      <c r="I16" s="238"/>
      <c r="J16" s="684">
        <v>0</v>
      </c>
      <c r="K16" s="203"/>
      <c r="L16" s="625"/>
      <c r="M16" s="596"/>
    </row>
    <row r="17" spans="1:13" ht="15" customHeight="1">
      <c r="A17" s="375"/>
      <c r="B17" s="395">
        <v>0</v>
      </c>
      <c r="C17" s="395"/>
      <c r="D17" s="395"/>
      <c r="E17" s="433">
        <v>0</v>
      </c>
      <c r="F17" s="430">
        <f t="shared" si="0"/>
        <v>0</v>
      </c>
      <c r="G17" s="434"/>
      <c r="H17" s="435"/>
      <c r="I17" s="238"/>
      <c r="J17" s="684">
        <v>0</v>
      </c>
      <c r="K17" s="203"/>
      <c r="L17" s="625"/>
      <c r="M17" s="596"/>
    </row>
    <row r="18" spans="1:13" ht="15" customHeight="1">
      <c r="A18" s="375"/>
      <c r="B18" s="395">
        <v>0</v>
      </c>
      <c r="C18" s="395"/>
      <c r="D18" s="395"/>
      <c r="E18" s="433">
        <v>0</v>
      </c>
      <c r="F18" s="430">
        <f t="shared" si="0"/>
        <v>0</v>
      </c>
      <c r="G18" s="434"/>
      <c r="H18" s="435"/>
      <c r="I18" s="238"/>
      <c r="J18" s="684">
        <v>0</v>
      </c>
      <c r="K18" s="203"/>
      <c r="L18" s="625"/>
      <c r="M18" s="596"/>
    </row>
    <row r="19" spans="1:13" ht="15" customHeight="1">
      <c r="A19" s="375"/>
      <c r="B19" s="395">
        <v>0</v>
      </c>
      <c r="C19" s="395"/>
      <c r="D19" s="395"/>
      <c r="E19" s="433">
        <v>0</v>
      </c>
      <c r="F19" s="430">
        <f t="shared" si="0"/>
        <v>0</v>
      </c>
      <c r="G19" s="434"/>
      <c r="H19" s="435"/>
      <c r="I19" s="238"/>
      <c r="J19" s="684">
        <v>0</v>
      </c>
      <c r="K19" s="203"/>
      <c r="L19" s="625"/>
      <c r="M19" s="596"/>
    </row>
    <row r="20" spans="1:13" ht="15" customHeight="1">
      <c r="A20" s="375"/>
      <c r="B20" s="395">
        <v>0</v>
      </c>
      <c r="C20" s="395"/>
      <c r="D20" s="395"/>
      <c r="E20" s="433">
        <v>0</v>
      </c>
      <c r="F20" s="430">
        <f t="shared" si="0"/>
        <v>0</v>
      </c>
      <c r="G20" s="434"/>
      <c r="H20" s="435"/>
      <c r="I20" s="238"/>
      <c r="J20" s="684">
        <v>0</v>
      </c>
      <c r="K20" s="203"/>
      <c r="L20" s="625"/>
      <c r="M20" s="596"/>
    </row>
    <row r="21" spans="1:13" ht="15" customHeight="1">
      <c r="A21" s="375"/>
      <c r="B21" s="395">
        <v>0</v>
      </c>
      <c r="C21" s="395"/>
      <c r="D21" s="395"/>
      <c r="E21" s="433">
        <v>0</v>
      </c>
      <c r="F21" s="430">
        <f t="shared" si="0"/>
        <v>0</v>
      </c>
      <c r="G21" s="434"/>
      <c r="H21" s="435"/>
      <c r="I21" s="238"/>
      <c r="J21" s="684">
        <v>0</v>
      </c>
      <c r="K21" s="203"/>
      <c r="L21" s="625"/>
      <c r="M21" s="596"/>
    </row>
    <row r="22" spans="1:13" ht="15" customHeight="1" thickBot="1">
      <c r="A22" s="376"/>
      <c r="B22" s="402">
        <v>0</v>
      </c>
      <c r="C22" s="402"/>
      <c r="D22" s="402"/>
      <c r="E22" s="436">
        <v>0</v>
      </c>
      <c r="F22" s="430">
        <f t="shared" si="0"/>
        <v>0</v>
      </c>
      <c r="G22" s="437"/>
      <c r="H22" s="438"/>
      <c r="I22" s="238"/>
      <c r="J22" s="689">
        <v>0</v>
      </c>
      <c r="K22" s="203"/>
      <c r="L22" s="626"/>
      <c r="M22" s="627"/>
    </row>
    <row r="23" spans="1:13" ht="14.25" thickBot="1">
      <c r="A23" s="343"/>
      <c r="B23" s="344"/>
      <c r="C23" s="344"/>
      <c r="D23" s="344"/>
      <c r="E23" s="347"/>
      <c r="F23" s="347"/>
      <c r="G23" s="347"/>
      <c r="H23" s="419"/>
    </row>
    <row r="24" spans="1:13" s="320" customFormat="1" ht="45.2" customHeight="1" thickBot="1">
      <c r="A24" s="439" t="s">
        <v>178</v>
      </c>
      <c r="B24" s="290">
        <f>SUM(B8:B22)</f>
        <v>0</v>
      </c>
      <c r="C24" s="440" t="s">
        <v>95</v>
      </c>
      <c r="D24" s="293">
        <f>SUMIF(D8:D22, "Yes",B8:B22)</f>
        <v>0</v>
      </c>
      <c r="E24" s="349" t="s">
        <v>96</v>
      </c>
      <c r="F24" s="441">
        <f>SUM(F8:F22)</f>
        <v>0</v>
      </c>
      <c r="G24" s="294"/>
      <c r="H24" s="294"/>
      <c r="I24" s="294"/>
      <c r="J24" s="382">
        <f>SUM(J8:J22)</f>
        <v>0</v>
      </c>
    </row>
    <row r="25" spans="1:13" ht="14.25" thickBot="1">
      <c r="A25" s="309"/>
      <c r="B25" s="309"/>
      <c r="C25" s="309"/>
      <c r="D25" s="309"/>
      <c r="E25" s="313"/>
      <c r="F25" s="313"/>
      <c r="G25" s="313"/>
      <c r="H25" s="419"/>
    </row>
    <row r="26" spans="1:13" ht="19.899999999999999" customHeight="1" thickBot="1">
      <c r="A26" s="309"/>
      <c r="B26" s="869" t="s">
        <v>97</v>
      </c>
      <c r="C26" s="870"/>
      <c r="D26" s="870"/>
      <c r="E26" s="871"/>
      <c r="F26" s="313"/>
      <c r="G26" s="419"/>
      <c r="H26" s="309"/>
    </row>
    <row r="27" spans="1:13" ht="19.899999999999999" customHeight="1" thickBot="1">
      <c r="A27" s="442"/>
      <c r="B27" s="386" t="s">
        <v>56</v>
      </c>
      <c r="C27" s="415" t="s">
        <v>57</v>
      </c>
      <c r="D27" s="415" t="s">
        <v>58</v>
      </c>
      <c r="E27" s="388" t="s">
        <v>59</v>
      </c>
      <c r="F27" s="313"/>
      <c r="G27" s="419"/>
      <c r="H27" s="309"/>
    </row>
    <row r="28" spans="1:13" ht="45.2" customHeight="1" thickBot="1">
      <c r="A28" s="443" t="s">
        <v>98</v>
      </c>
      <c r="B28" s="299">
        <f>SUMIF($C$8:$C$22,B27,$B$8:$B$22)</f>
        <v>0</v>
      </c>
      <c r="C28" s="300">
        <f t="shared" ref="C28:D28" si="2">SUMIF($C$8:$C$22,C27,$B$8:$B$22)</f>
        <v>0</v>
      </c>
      <c r="D28" s="300">
        <f t="shared" si="2"/>
        <v>0</v>
      </c>
      <c r="E28" s="301">
        <f>SUMIF($C$8:$C$22,E27,$B$8:$B$22)</f>
        <v>0</v>
      </c>
      <c r="F28" s="313"/>
      <c r="G28" s="419"/>
      <c r="H28" s="309"/>
    </row>
    <row r="29" spans="1:13" ht="14.25" thickBot="1">
      <c r="A29" s="417"/>
      <c r="B29" s="309"/>
      <c r="C29" s="309"/>
      <c r="D29" s="309"/>
      <c r="E29" s="313"/>
      <c r="F29" s="313"/>
      <c r="G29" s="313"/>
      <c r="H29" s="419"/>
    </row>
    <row r="30" spans="1:13" ht="45.2" customHeight="1" thickBot="1">
      <c r="A30" s="882" t="s">
        <v>32</v>
      </c>
      <c r="B30" s="883"/>
      <c r="C30" s="883"/>
      <c r="D30" s="883"/>
      <c r="E30" s="883"/>
      <c r="F30" s="883"/>
      <c r="G30" s="883"/>
      <c r="H30" s="883"/>
      <c r="I30" s="883"/>
      <c r="J30" s="883"/>
      <c r="K30" s="883"/>
      <c r="L30" s="883"/>
      <c r="M30" s="884"/>
    </row>
  </sheetData>
  <sheetProtection formatCells="0" formatColumns="0" formatRows="0" insertRows="0" deleteRows="0"/>
  <mergeCells count="5">
    <mergeCell ref="B26:E26"/>
    <mergeCell ref="I5:M5"/>
    <mergeCell ref="A3:M3"/>
    <mergeCell ref="A1:M2"/>
    <mergeCell ref="A30:M30"/>
  </mergeCells>
  <phoneticPr fontId="4" type="noConversion"/>
  <conditionalFormatting sqref="J8:J22 L8:M22">
    <cfRule type="expression" dxfId="70" priority="6">
      <formula>$H9="no"</formula>
    </cfRule>
    <cfRule type="expression" dxfId="69" priority="7">
      <formula>$H9="tbd"</formula>
    </cfRule>
  </conditionalFormatting>
  <conditionalFormatting sqref="J24">
    <cfRule type="expression" dxfId="68" priority="5">
      <formula>$I25="no"</formula>
    </cfRule>
  </conditionalFormatting>
  <conditionalFormatting sqref="K8:K22">
    <cfRule type="expression" dxfId="67" priority="1">
      <formula>#REF!="no"</formula>
    </cfRule>
    <cfRule type="expression" dxfId="66" priority="2">
      <formula>#REF!="tbd"</formula>
    </cfRule>
    <cfRule type="expression" dxfId="65" priority="3">
      <formula>$H9="no"</formula>
    </cfRule>
    <cfRule type="expression" dxfId="64" priority="4">
      <formula>$H9="tbd"</formula>
    </cfRule>
  </conditionalFormatting>
  <dataValidations count="5">
    <dataValidation type="list" allowBlank="1" showInputMessage="1" showErrorMessage="1" sqref="C7:C22" xr:uid="{88BC2233-D5FE-4FED-AFEB-D5B79DD1576F}">
      <formula1>"Year 1, Year 2, Year 3, Year 4"</formula1>
    </dataValidation>
    <dataValidation type="list" allowBlank="1" showInputMessage="1" showErrorMessage="1" sqref="D7:D22 I7" xr:uid="{1CA33367-AA31-46C9-97AE-6A9FC36E82EE}">
      <formula1>"Yes, No"</formula1>
    </dataValidation>
    <dataValidation type="list" allowBlank="1" showInputMessage="1" showErrorMessage="1" sqref="L7:L22" xr:uid="{6A080EDF-A952-4960-8E41-8B7C49250AED}">
      <formula1>"State,Local,Other"</formula1>
    </dataValidation>
    <dataValidation type="list" allowBlank="1" showInputMessage="1" showErrorMessage="1" sqref="I8:I22" xr:uid="{9630A155-1514-4AF9-BFA9-DA288B3755EC}">
      <formula1>"Yes,No"</formula1>
    </dataValidation>
    <dataValidation type="list" allowBlank="1" showInputMessage="1" showErrorMessage="1" sqref="K8:K22" xr:uid="{BA848572-E7F5-4D1E-AD39-C692614CD716}">
      <formula1>"Cash,In Kind,Combination of both Cash &amp; In Kind (explanation is provided under Additional Explanation),TBD"</formula1>
    </dataValidation>
  </dataValidations>
  <printOptions horizontalCentered="1"/>
  <pageMargins left="0.5" right="0.5" top="0.25" bottom="0.25" header="0.5" footer="0.5"/>
  <pageSetup scale="90" fitToHeight="0" orientation="landscape" horizontalDpi="300" verticalDpi="300"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9a7ae7-a54a-4d2e-b6ee-2a1ff08de50d">
      <Terms xmlns="http://schemas.microsoft.com/office/infopath/2007/PartnerControls"/>
    </lcf76f155ced4ddcb4097134ff3c332f>
    <TaxCatchAll xmlns="97ed109d-7f7e-400c-861e-99b3728289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80B5C80F54C946B97038B983A468E3" ma:contentTypeVersion="10" ma:contentTypeDescription="Create a new document." ma:contentTypeScope="" ma:versionID="256667ea6849e28b817384d6138f6b55">
  <xsd:schema xmlns:xsd="http://www.w3.org/2001/XMLSchema" xmlns:xs="http://www.w3.org/2001/XMLSchema" xmlns:p="http://schemas.microsoft.com/office/2006/metadata/properties" xmlns:ns2="c19a7ae7-a54a-4d2e-b6ee-2a1ff08de50d" xmlns:ns3="97ed109d-7f7e-400c-861e-99b3728289dd" targetNamespace="http://schemas.microsoft.com/office/2006/metadata/properties" ma:root="true" ma:fieldsID="c4a480e2c05942675752bc1f75d6dbae" ns2:_="" ns3:_="">
    <xsd:import namespace="c19a7ae7-a54a-4d2e-b6ee-2a1ff08de50d"/>
    <xsd:import namespace="97ed109d-7f7e-400c-861e-99b3728289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a7ae7-a54a-4d2e-b6ee-2a1ff08de5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ed109d-7f7e-400c-861e-99b3728289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bc61fd-a1d5-445b-8294-d45a94c5f32e}" ma:internalName="TaxCatchAll" ma:showField="CatchAllData" ma:web="97ed109d-7f7e-400c-861e-99b3728289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Z W N U W P 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Z W N U 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j V F g o i k e 4 D g A A A B E A A A A T A B w A R m 9 y b X V s Y X M v U 2 V j d G l v b j E u b S C i G A A o o B Q A A A A A A A A A A A A A A A A A A A A A A A A A A A A r T k 0 u y c z P U w i G 0 I b W A F B L A Q I t A B Q A A g A I A G V j V F j 2 X + L u p A A A A P c A A A A S A A A A A A A A A A A A A A A A A A A A A A B D b 2 5 m a W c v U G F j a 2 F n Z S 5 4 b W x Q S w E C L Q A U A A I A C A B l Y 1 R Y D 8 r p q 6 Q A A A D p A A A A E w A A A A A A A A A A A A A A A A D w A A A A W 0 N v b n R l b n R f V H l w Z X N d L n h t b F B L A Q I t A B Q A A g A I A G V j V 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M l 1 i s S U 3 Q J A K 6 1 R c D C A l A A A A A A I A A A A A A A N m A A D A A A A A E A A A A J g l V 0 E U L J 9 g G 2 I C O w v i T K k A A A A A B I A A A K A A A A A Q A A A A Q l P Q l e w G P 7 l + G 5 c L + j z i K V A A A A A M t 3 A H l p a h m z A T I 6 M b 8 r r A N v + O 0 6 m L r x c S q F W D 3 q + d K E I t D l r P f L q p 8 Y O 9 6 O 3 B V + f q q F z F U U q 0 6 / h d 7 p 1 p d r h I R j 6 d Q 1 Y l 9 D M W g Y G k 9 5 D 5 h R Q A A A D O f V 5 o t W q w + i 5 p V D P d Z p X + m n u + D A = = < / D a t a M a s h u p > 
</file>

<file path=customXml/itemProps1.xml><?xml version="1.0" encoding="utf-8"?>
<ds:datastoreItem xmlns:ds="http://schemas.openxmlformats.org/officeDocument/2006/customXml" ds:itemID="{E44C4B47-8986-423D-9ED0-B11EFB4EEA96}"/>
</file>

<file path=customXml/itemProps2.xml><?xml version="1.0" encoding="utf-8"?>
<ds:datastoreItem xmlns:ds="http://schemas.openxmlformats.org/officeDocument/2006/customXml" ds:itemID="{1DAE7456-52E6-455D-B484-8A44AA624328}"/>
</file>

<file path=customXml/itemProps3.xml><?xml version="1.0" encoding="utf-8"?>
<ds:datastoreItem xmlns:ds="http://schemas.openxmlformats.org/officeDocument/2006/customXml" ds:itemID="{0770DDFF-5911-4912-8085-A1C714ABF23F}"/>
</file>

<file path=customXml/itemProps4.xml><?xml version="1.0" encoding="utf-8"?>
<ds:datastoreItem xmlns:ds="http://schemas.openxmlformats.org/officeDocument/2006/customXml" ds:itemID="{E3CA10B3-8908-4645-91E1-0A45C6250B89}"/>
</file>

<file path=docMetadata/LabelInfo.xml><?xml version="1.0" encoding="utf-8"?>
<clbl:labelList xmlns:clbl="http://schemas.microsoft.com/office/2020/mipLabelMetadata">
  <clbl:label id="{568178ef-2b90-40ee-86de-4595a529cba9}" enabled="1" method="Standard" siteId="{d6cff1bd-67dd-4ce8-945d-d07dc775672f}" removed="0"/>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2026-05-07T17:29:16Z</dcterms:created>
  <dcterms:modified xsi:type="dcterms:W3CDTF">2026-05-07T18:28:26Z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SV_QUERY_LIST_4F35BF76-6C0D-4D9B-82B2-816C12CF3733">
    <vt:lpwstr>empty_477D106A-C0D6-4607-AEBD-E2C9D60EA279</vt:lpwstr>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MSIP_Label_ea60d57e-af5b-4752-ac57-3e4f28ca11dc_SetDate">
    <vt:lpwstr>2023-06-22T16:14:33Z</vt:lpwstr>
  </property>
  <property fmtid="{D5CDD505-2E9C-101B-9397-08002B2CF9AE}" pid="8" name="ContentTypeId">
    <vt:lpwstr>0x010100C680B5C80F54C946B97038B983A468E3</vt:lpwstr>
  </property>
  <property fmtid="{D5CDD505-2E9C-101B-9397-08002B2CF9AE}" pid="9" name="_dlc_DocIdItemGuid">
    <vt:lpwstr>d0019cdb-69da-48e4-b67f-602f25d656a6</vt:lpwstr>
  </property>
  <property fmtid="{D5CDD505-2E9C-101B-9397-08002B2CF9AE}" pid="10" name="MSIP_Label_ea60d57e-af5b-4752-ac57-3e4f28ca11dc_ActionId">
    <vt:lpwstr>6d219ecc-5637-4f6c-a72d-2f347e33adea</vt:lpwstr>
  </property>
  <property fmtid="{D5CDD505-2E9C-101B-9397-08002B2CF9AE}" pid="11" name="MSIP_Label_ea60d57e-af5b-4752-ac57-3e4f28ca11dc_SiteId">
    <vt:lpwstr>36da45f1-dd2c-4d1f-af13-5abe46b99921</vt:lpwstr>
  </property>
  <property fmtid="{D5CDD505-2E9C-101B-9397-08002B2CF9AE}" pid="12" name="MSIP_Label_ea60d57e-af5b-4752-ac57-3e4f28ca11dc_Method">
    <vt:lpwstr>Standard</vt:lpwstr>
  </property>
  <property fmtid="{D5CDD505-2E9C-101B-9397-08002B2CF9AE}" pid="13" name="SV_HIDDEN_GRID_QUERY_LIST_4F35BF76-6C0D-4D9B-82B2-816C12CF3733">
    <vt:lpwstr>empty_477D106A-C0D6-4607-AEBD-E2C9D60EA279</vt:lpwstr>
  </property>
</Properties>
</file>