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SA\AO\RRFIDG\IC\0560-0082 Conservation and Environmental Programs\2026 renewal\OCIO Passback\"/>
    </mc:Choice>
  </mc:AlternateContent>
  <xr:revisionPtr revIDLastSave="0" documentId="13_ncr:1_{8EFE128A-8268-44A2-9E40-448B7FFAE6E2}" xr6:coauthVersionLast="47" xr6:coauthVersionMax="47" xr10:uidLastSave="{00000000-0000-0000-0000-000000000000}"/>
  <workbookProtection workbookPassword="CA59" lockStructure="1"/>
  <bookViews>
    <workbookView xWindow="-108" yWindow="-108" windowWidth="23256" windowHeight="12456" xr2:uid="{00000000-000D-0000-FFFF-FFFF00000000}"/>
  </bookViews>
  <sheets>
    <sheet name="Sheet1" sheetId="19" r:id="rId1"/>
  </sheets>
  <definedNames>
    <definedName name="_xlnm.Print_Area" localSheetId="0">Sheet1!$A$1:$R$53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1" i="19" l="1"/>
  <c r="M40" i="19"/>
  <c r="T40" i="19" s="1"/>
  <c r="M38" i="19"/>
  <c r="U38" i="19" s="1"/>
  <c r="H51" i="19"/>
  <c r="J31" i="19"/>
  <c r="M31" i="19" s="1"/>
  <c r="M30" i="19"/>
  <c r="M35" i="19"/>
  <c r="M34" i="19"/>
  <c r="M33" i="19"/>
  <c r="J32" i="19"/>
  <c r="M32" i="19" s="1"/>
  <c r="J29" i="19"/>
  <c r="M29" i="19" s="1"/>
  <c r="J28" i="19"/>
  <c r="M28" i="19" s="1"/>
  <c r="R28" i="19" l="1"/>
  <c r="U28" i="19"/>
  <c r="R29" i="19"/>
  <c r="U29" i="19"/>
  <c r="R32" i="19"/>
  <c r="U32" i="19"/>
  <c r="R33" i="19"/>
  <c r="U33" i="19"/>
  <c r="R34" i="19"/>
  <c r="U34" i="19"/>
  <c r="R35" i="19"/>
  <c r="U35" i="19"/>
  <c r="R30" i="19"/>
  <c r="U30" i="19"/>
  <c r="R31" i="19"/>
  <c r="U31" i="19"/>
  <c r="M42" i="19"/>
  <c r="M50" i="19"/>
  <c r="M49" i="19"/>
  <c r="M48" i="19"/>
  <c r="M47" i="19"/>
  <c r="M46" i="19"/>
  <c r="M45" i="19"/>
  <c r="M44" i="19"/>
  <c r="M43" i="19"/>
  <c r="M41" i="19"/>
  <c r="M37" i="19"/>
  <c r="R40" i="19"/>
  <c r="M39" i="19"/>
  <c r="R38" i="19"/>
  <c r="M36" i="19"/>
  <c r="R36" i="19" l="1"/>
  <c r="U36" i="19"/>
  <c r="R39" i="19"/>
  <c r="U39" i="19"/>
  <c r="R37" i="19"/>
  <c r="U37" i="19"/>
  <c r="R41" i="19"/>
  <c r="U41" i="19"/>
  <c r="R43" i="19"/>
  <c r="U43" i="19"/>
  <c r="R44" i="19"/>
  <c r="U44" i="19"/>
  <c r="R45" i="19"/>
  <c r="T45" i="19"/>
  <c r="R46" i="19"/>
  <c r="U46" i="19"/>
  <c r="R47" i="19"/>
  <c r="U47" i="19"/>
  <c r="R48" i="19"/>
  <c r="U48" i="19"/>
  <c r="R49" i="19"/>
  <c r="T49" i="19"/>
  <c r="R50" i="19"/>
  <c r="T50" i="19"/>
  <c r="R42" i="19"/>
  <c r="U42" i="19"/>
  <c r="M27" i="19"/>
  <c r="R27" i="19" l="1"/>
  <c r="U27" i="19"/>
  <c r="L51" i="19"/>
  <c r="J21" i="19" l="1"/>
  <c r="M21" i="19" s="1"/>
  <c r="R21" i="19" l="1"/>
  <c r="T21" i="19"/>
  <c r="J26" i="19"/>
  <c r="M26" i="19" s="1"/>
  <c r="U26" i="19" s="1"/>
  <c r="R26" i="19" l="1"/>
  <c r="J23" i="19"/>
  <c r="M23" i="19" s="1"/>
  <c r="U23" i="19" s="1"/>
  <c r="J25" i="19"/>
  <c r="M25" i="19" s="1"/>
  <c r="J24" i="19"/>
  <c r="R25" i="19" l="1"/>
  <c r="U25" i="19"/>
  <c r="R23" i="19"/>
  <c r="J20" i="19" l="1"/>
  <c r="J22" i="19"/>
  <c r="M22" i="19" s="1"/>
  <c r="M24" i="19"/>
  <c r="R24" i="19" l="1"/>
  <c r="U24" i="19"/>
  <c r="R22" i="19"/>
  <c r="U22" i="19"/>
  <c r="U51" i="19" s="1"/>
  <c r="J51" i="19"/>
  <c r="M20" i="19"/>
  <c r="T20" i="19" s="1"/>
  <c r="T51" i="19" s="1"/>
  <c r="J52" i="19"/>
  <c r="P51" i="19"/>
  <c r="P52" i="19" s="1"/>
  <c r="R20" i="19" l="1"/>
  <c r="R51" i="19" s="1"/>
  <c r="M51" i="19"/>
  <c r="M52" i="19" s="1"/>
  <c r="L52" i="19"/>
  <c r="M53" i="19"/>
  <c r="R52" i="19"/>
  <c r="J53" i="19"/>
</calcChain>
</file>

<file path=xl/sharedStrings.xml><?xml version="1.0" encoding="utf-8"?>
<sst xmlns="http://schemas.openxmlformats.org/spreadsheetml/2006/main" count="199" uniqueCount="144">
  <si>
    <r>
      <t xml:space="preserve">INSTRUCTIONS:  </t>
    </r>
    <r>
      <rPr>
        <sz val="8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OMB-83-I: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8"/>
        <rFont val="Times New Roman"/>
        <family val="1"/>
      </rPr>
      <t xml:space="preserve">
NOTE:  </t>
    </r>
    <r>
      <rPr>
        <sz val="8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8"/>
        <rFont val="Times New Roman"/>
        <family val="1"/>
      </rPr>
      <t xml:space="preserve">   
</t>
    </r>
  </si>
  <si>
    <t>TITLE OF INFORMATION COLLECTION DOCUMENT</t>
  </si>
  <si>
    <t>OMB NO.</t>
  </si>
  <si>
    <t>0560-0082</t>
  </si>
  <si>
    <t xml:space="preserve">ECP and BCAP </t>
  </si>
  <si>
    <t>DATE PREPARED</t>
  </si>
  <si>
    <t>IDENTIFICATION OF REPORTING OR RECORDKEEPING REQUIREMENT</t>
  </si>
  <si>
    <t>ANNUAL BURDEN</t>
  </si>
  <si>
    <t>REPORTS</t>
  </si>
  <si>
    <t>RECORDS</t>
  </si>
  <si>
    <t xml:space="preserve">Revised Annual Burden hours  </t>
  </si>
  <si>
    <t>TOTAL BURDEN HOURS</t>
  </si>
  <si>
    <t>TOTAL</t>
  </si>
  <si>
    <t xml:space="preserve"> Previously Approved Burden Hours </t>
  </si>
  <si>
    <t xml:space="preserve"> Difference Due to Adjustments </t>
  </si>
  <si>
    <t xml:space="preserve"> Differences Due to Program Changes </t>
  </si>
  <si>
    <t>FORMS NO (S)</t>
  </si>
  <si>
    <t>NO. OF</t>
  </si>
  <si>
    <t>NO OF</t>
  </si>
  <si>
    <t>TOTAL ANNUAL</t>
  </si>
  <si>
    <t>HOURS</t>
  </si>
  <si>
    <t xml:space="preserve"> (Col. F x G)</t>
  </si>
  <si>
    <t xml:space="preserve">NO. OF </t>
  </si>
  <si>
    <t xml:space="preserve">ANNUAL </t>
  </si>
  <si>
    <t>RECORD-</t>
  </si>
  <si>
    <t>COST</t>
  </si>
  <si>
    <t>SECTION OF</t>
  </si>
  <si>
    <t>DESCRIPTION</t>
  </si>
  <si>
    <t>(If "none"</t>
  </si>
  <si>
    <t>RESPONDENTS</t>
  </si>
  <si>
    <t>RESPONSES</t>
  </si>
  <si>
    <t xml:space="preserve">PER  </t>
  </si>
  <si>
    <t>(H)</t>
  </si>
  <si>
    <t>HOURS PER</t>
  </si>
  <si>
    <t>KEEPING HOURS</t>
  </si>
  <si>
    <t>PER</t>
  </si>
  <si>
    <t>REGS.</t>
  </si>
  <si>
    <t>so state)</t>
  </si>
  <si>
    <t xml:space="preserve">PER </t>
  </si>
  <si>
    <t>(Col. D x E)</t>
  </si>
  <si>
    <t>RESPONSE</t>
  </si>
  <si>
    <t>KEEPERS</t>
  </si>
  <si>
    <t>(Col. I x J)</t>
  </si>
  <si>
    <t>HOUR</t>
  </si>
  <si>
    <t>(Col. H x L)</t>
  </si>
  <si>
    <t>RESPONDENT</t>
  </si>
  <si>
    <t>EXEMPT</t>
  </si>
  <si>
    <t>NON-EXEMPT</t>
  </si>
  <si>
    <t>KEEPER</t>
  </si>
  <si>
    <t>(A)</t>
  </si>
  <si>
    <t>(B)</t>
  </si>
  <si>
    <t>(C)</t>
  </si>
  <si>
    <t>(D)</t>
  </si>
  <si>
    <t>(E)</t>
  </si>
  <si>
    <t>(F)</t>
  </si>
  <si>
    <t>(G)</t>
  </si>
  <si>
    <t>(I)</t>
  </si>
  <si>
    <t>(J)</t>
  </si>
  <si>
    <t>(K)</t>
  </si>
  <si>
    <t>(L)</t>
  </si>
  <si>
    <t>(M)</t>
  </si>
  <si>
    <t>7 CFR 1400</t>
  </si>
  <si>
    <t>Member's Information for Legal Entities, if applicable</t>
  </si>
  <si>
    <t>CCC-901</t>
  </si>
  <si>
    <t xml:space="preserve">Farm Operating Plan </t>
  </si>
  <si>
    <t>CCC-902I</t>
  </si>
  <si>
    <t>7 CFR 701</t>
  </si>
  <si>
    <t>Cost-Share Request</t>
  </si>
  <si>
    <t>FSA-848</t>
  </si>
  <si>
    <r>
      <rPr>
        <sz val="10"/>
        <color rgb="FF000000"/>
        <rFont val="Times New Roman"/>
        <family val="1"/>
      </rPr>
      <t>Continuation Sheet for Cost-Share Request</t>
    </r>
    <r>
      <rPr>
        <strike/>
        <sz val="10"/>
        <color rgb="FF000000"/>
        <rFont val="Times New Roman"/>
        <family val="1"/>
      </rPr>
      <t>s</t>
    </r>
  </si>
  <si>
    <t>FSA-848-1</t>
  </si>
  <si>
    <t>Continuation Sheet for Cost Share Agreemen</t>
  </si>
  <si>
    <t>FSA-848A-1</t>
  </si>
  <si>
    <t xml:space="preserve"> </t>
  </si>
  <si>
    <t>Cost-Share Agreement</t>
  </si>
  <si>
    <t>FSA-848A</t>
  </si>
  <si>
    <t>Cost-Share Certification and Paymen</t>
  </si>
  <si>
    <t>FSA-848B</t>
  </si>
  <si>
    <t>Continatution Sheet for Cost-Share Performance Certification</t>
  </si>
  <si>
    <t>FSA-848B-1</t>
  </si>
  <si>
    <t xml:space="preserve">  </t>
  </si>
  <si>
    <t>FSA-801</t>
  </si>
  <si>
    <t>FSA-801-1</t>
  </si>
  <si>
    <t>Needs Determination</t>
  </si>
  <si>
    <t>FSA-801A</t>
  </si>
  <si>
    <t>Continuation Sheet for Needs Determination</t>
  </si>
  <si>
    <t>FSA-801A-1</t>
  </si>
  <si>
    <t xml:space="preserve">Continuation Sheet for Cost Share Agreement </t>
  </si>
  <si>
    <t>FSA-801-B-1</t>
  </si>
  <si>
    <t xml:space="preserve">Cost-Share Agreement - </t>
  </si>
  <si>
    <t>FSA-801B</t>
  </si>
  <si>
    <t>Cost-Share Certification and Payment -</t>
  </si>
  <si>
    <t>FSA-801C</t>
  </si>
  <si>
    <t xml:space="preserve">Continuation Sheet for Cost-Share Performance Certification </t>
  </si>
  <si>
    <t>FSA-801C-1</t>
  </si>
  <si>
    <t>7 CFR 701, 1450</t>
  </si>
  <si>
    <r>
      <rPr>
        <sz val="9"/>
        <color rgb="FF000000"/>
        <rFont val="Arial"/>
        <family val="2"/>
      </rPr>
      <t xml:space="preserve">Matching Payment Agreement / request for payment - </t>
    </r>
    <r>
      <rPr>
        <b/>
        <sz val="9"/>
        <color rgb="FFFF0000"/>
        <rFont val="Arial"/>
        <family val="2"/>
      </rPr>
      <t>Obsolete Disposal date 01/28/2020</t>
    </r>
  </si>
  <si>
    <t>BCAP 10/22 (AD-245 webbased)</t>
  </si>
  <si>
    <t>7 CFR 1450</t>
  </si>
  <si>
    <r>
      <rPr>
        <sz val="9"/>
        <color rgb="FF000000"/>
        <rFont val="Arial"/>
        <family val="2"/>
      </rPr>
      <t xml:space="preserve">Certification Regarding Debarment (including agreement and BCAP 1) </t>
    </r>
    <r>
      <rPr>
        <b/>
        <sz val="9"/>
        <color rgb="FFFF0000"/>
        <rFont val="Arial"/>
        <family val="2"/>
      </rPr>
      <t>OMB No. 0505-0027 Expiration Date: 12/31/2018</t>
    </r>
  </si>
  <si>
    <t>AD-1047</t>
  </si>
  <si>
    <r>
      <rPr>
        <sz val="9"/>
        <color rgb="FF000000"/>
        <rFont val="Arial"/>
        <family val="2"/>
      </rPr>
      <t>Producer Contract/Appendix/Addendum -</t>
    </r>
    <r>
      <rPr>
        <b/>
        <sz val="9"/>
        <color rgb="FFFF0000"/>
        <rFont val="Arial"/>
        <family val="2"/>
      </rPr>
      <t>Obsolete - Disposition Date 01/28/2020</t>
    </r>
  </si>
  <si>
    <t xml:space="preserve">BCAP-24 </t>
  </si>
  <si>
    <r>
      <rPr>
        <sz val="9"/>
        <color rgb="FF000000"/>
        <rFont val="Arial"/>
        <family val="2"/>
      </rPr>
      <t>Producer Contract/Appendix -</t>
    </r>
    <r>
      <rPr>
        <b/>
        <sz val="9"/>
        <color rgb="FFFF0000"/>
        <rFont val="Arial"/>
        <family val="2"/>
      </rPr>
      <t>Obsolete - Disposition Date 01/28/2020</t>
    </r>
  </si>
  <si>
    <t xml:space="preserve">BCAP-23 </t>
  </si>
  <si>
    <t>7 CFR 12</t>
  </si>
  <si>
    <t>Highly Erodible Conservation and Wetlands</t>
  </si>
  <si>
    <t>AD-1026</t>
  </si>
  <si>
    <t>7 CFR 701 and 1450</t>
  </si>
  <si>
    <r>
      <rPr>
        <sz val="9"/>
        <color rgb="FF000000"/>
        <rFont val="Arial"/>
        <family val="2"/>
      </rPr>
      <t xml:space="preserve">Conservation Cost Share Agreement (BCAP) - </t>
    </r>
    <r>
      <rPr>
        <b/>
        <sz val="9"/>
        <color rgb="FFFF0000"/>
        <rFont val="Arial"/>
        <family val="2"/>
      </rPr>
      <t>Not funded since 2017</t>
    </r>
  </si>
  <si>
    <t xml:space="preserve">FSA-848, 848A, B, A-1 </t>
  </si>
  <si>
    <r>
      <rPr>
        <sz val="9"/>
        <color rgb="FF000000"/>
        <rFont val="Arial"/>
        <family val="2"/>
      </rPr>
      <t>BCAP Project Area Proposal  -</t>
    </r>
    <r>
      <rPr>
        <b/>
        <sz val="9"/>
        <color rgb="FFFF0000"/>
        <rFont val="Arial"/>
        <family val="2"/>
      </rPr>
      <t xml:space="preserve"> Obsolete</t>
    </r>
  </si>
  <si>
    <t>BCAP 20 and 21</t>
  </si>
  <si>
    <r>
      <rPr>
        <sz val="9"/>
        <color rgb="FF000000"/>
        <rFont val="Arial"/>
        <family val="2"/>
      </rPr>
      <t xml:space="preserve">Environmental Screening worksheet - </t>
    </r>
    <r>
      <rPr>
        <b/>
        <sz val="9"/>
        <color rgb="FFFF0000"/>
        <rFont val="Arial"/>
        <family val="2"/>
      </rPr>
      <t>Obsolete</t>
    </r>
  </si>
  <si>
    <t>BCAP 22</t>
  </si>
  <si>
    <t xml:space="preserve">Report of Acreage </t>
  </si>
  <si>
    <t>FSA-578</t>
  </si>
  <si>
    <t>15 USC 714</t>
  </si>
  <si>
    <r>
      <rPr>
        <sz val="9"/>
        <color rgb="FF000000"/>
        <rFont val="Arial"/>
        <family val="2"/>
      </rPr>
      <t xml:space="preserve">Joint Payment Authorization - </t>
    </r>
    <r>
      <rPr>
        <sz val="9"/>
        <color rgb="FFFF0000"/>
        <rFont val="Arial"/>
        <family val="2"/>
      </rPr>
      <t>OMB Expiration 10/31/2027</t>
    </r>
  </si>
  <si>
    <t>CCC-37</t>
  </si>
  <si>
    <t>Voluntary Permanent CAB/contract acreage reduction</t>
  </si>
  <si>
    <t>CCC-505</t>
  </si>
  <si>
    <r>
      <rPr>
        <sz val="9"/>
        <color rgb="FF000000"/>
        <rFont val="Arial"/>
        <family val="2"/>
      </rPr>
      <t xml:space="preserve">Certificiation of Compliance for BCAP </t>
    </r>
    <r>
      <rPr>
        <b/>
        <sz val="9"/>
        <color rgb="FFFF0000"/>
        <rFont val="Arial"/>
        <family val="2"/>
      </rPr>
      <t>-Obsolete</t>
    </r>
  </si>
  <si>
    <t>BCAP-817U</t>
  </si>
  <si>
    <t>7 CFR 701-710</t>
  </si>
  <si>
    <r>
      <rPr>
        <sz val="9"/>
        <color rgb="FF000000"/>
        <rFont val="Arial"/>
        <family val="2"/>
      </rPr>
      <t>Agreement to complete an uncompleted practice (BCAP) -</t>
    </r>
    <r>
      <rPr>
        <b/>
        <sz val="9"/>
        <color rgb="FFFF0000"/>
        <rFont val="Arial"/>
        <family val="2"/>
      </rPr>
      <t xml:space="preserve"> Obsolete - Disposition Date 04/07/2025</t>
    </r>
  </si>
  <si>
    <t>FSA-18</t>
  </si>
  <si>
    <t>PL 110-2461</t>
  </si>
  <si>
    <t xml:space="preserve">Power of Attorney </t>
  </si>
  <si>
    <t>FSA-211 and 211A</t>
  </si>
  <si>
    <t>7 CFR 707</t>
  </si>
  <si>
    <t>FSA-325</t>
  </si>
  <si>
    <t>SUBTOTAL</t>
  </si>
  <si>
    <t>TOTAL OF ALL PAGES</t>
  </si>
  <si>
    <t>TOTAL - COLUMNS "F" AND "I" = OMB 83-I, 13b; COLUMNS "H" AND "K" = OMB 83-I, 13c</t>
  </si>
  <si>
    <t>TOTALS</t>
  </si>
  <si>
    <r>
      <rPr>
        <sz val="9"/>
        <color rgb="FF000000"/>
        <rFont val="Arial"/>
        <family val="2"/>
      </rPr>
      <t>Application for Payment of Amount Due Person who have died or incodpent  -</t>
    </r>
    <r>
      <rPr>
        <sz val="9"/>
        <color rgb="FFFF0000"/>
        <rFont val="Arial"/>
        <family val="2"/>
      </rPr>
      <t xml:space="preserve"> OMB Expiration 08/31/2029.</t>
    </r>
  </si>
  <si>
    <t>Number of Respondents</t>
  </si>
  <si>
    <t>Number of responses per respondent</t>
  </si>
  <si>
    <t>Hours per response</t>
  </si>
  <si>
    <t xml:space="preserve">Because BCAP has not been funded since 2017, no BCAP respondents are anticipated, and its forms are assigned zero burden hours, though they remain in the collection for statutory readiness. </t>
  </si>
  <si>
    <t>Average number of applicants has declined since last OMB submission due to change in type and sevarity of natural disasters.</t>
  </si>
  <si>
    <t>Supporting eligibility documentation requirement is reduced due to overall reduction in respondents.</t>
  </si>
  <si>
    <t>This form is no longer being utilized for new Emergency Conservation Program requests and because BCAP has not been funded since 2017, no BCAP respondents are anticipated.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</si>
</sst>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mmm\ d\,\ yyyy"/>
    <numFmt numFmtId="167" formatCode="&quot;$&quot;#,##0.00"/>
  </numFmts>
  <fonts count="27" x14ac:knownFonts="1">
    <font>
      <sz val="10"/>
      <name val="Arial"/>
    </font>
    <font>
      <sz val="6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rgb="FF000000"/>
      <name val="Times New Roman"/>
      <family val="1"/>
    </font>
    <font>
      <strike/>
      <sz val="10"/>
      <color rgb="FF000000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/>
    <xf numFmtId="0" fontId="5" fillId="0" borderId="0" xfId="0" applyFont="1"/>
    <xf numFmtId="4" fontId="1" fillId="0" borderId="0" xfId="0" applyNumberFormat="1" applyFont="1"/>
    <xf numFmtId="0" fontId="1" fillId="0" borderId="0" xfId="0" applyFont="1" applyProtection="1">
      <protection locked="0"/>
    </xf>
    <xf numFmtId="3" fontId="5" fillId="0" borderId="3" xfId="0" applyNumberFormat="1" applyFont="1" applyBorder="1" applyAlignment="1" applyProtection="1">
      <alignment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164" fontId="5" fillId="0" borderId="2" xfId="0" applyNumberFormat="1" applyFont="1" applyBorder="1" applyAlignment="1" applyProtection="1">
      <alignment vertical="center"/>
      <protection locked="0"/>
    </xf>
    <xf numFmtId="0" fontId="8" fillId="0" borderId="0" xfId="0" applyFont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4" fontId="5" fillId="0" borderId="5" xfId="0" applyNumberFormat="1" applyFont="1" applyBorder="1" applyAlignment="1">
      <alignment vertical="center"/>
    </xf>
    <xf numFmtId="4" fontId="5" fillId="0" borderId="9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horizontal="left" vertical="center"/>
    </xf>
    <xf numFmtId="4" fontId="5" fillId="0" borderId="0" xfId="0" applyNumberFormat="1" applyFont="1"/>
    <xf numFmtId="1" fontId="5" fillId="0" borderId="9" xfId="0" applyNumberFormat="1" applyFont="1" applyBorder="1" applyAlignment="1">
      <alignment horizontal="left" vertical="center"/>
    </xf>
    <xf numFmtId="0" fontId="1" fillId="0" borderId="0" xfId="0" applyFont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2" fontId="1" fillId="0" borderId="0" xfId="0" applyNumberFormat="1" applyFont="1"/>
    <xf numFmtId="2" fontId="1" fillId="0" borderId="3" xfId="0" applyNumberFormat="1" applyFont="1" applyBorder="1"/>
    <xf numFmtId="2" fontId="7" fillId="0" borderId="3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4" fontId="5" fillId="0" borderId="3" xfId="0" applyNumberFormat="1" applyFont="1" applyBorder="1" applyAlignment="1" applyProtection="1">
      <alignment vertical="center"/>
      <protection locked="0"/>
    </xf>
    <xf numFmtId="0" fontId="12" fillId="0" borderId="0" xfId="0" applyFont="1"/>
    <xf numFmtId="2" fontId="1" fillId="0" borderId="4" xfId="0" applyNumberFormat="1" applyFont="1" applyBorder="1"/>
    <xf numFmtId="2" fontId="1" fillId="0" borderId="19" xfId="0" applyNumberFormat="1" applyFont="1" applyBorder="1"/>
    <xf numFmtId="166" fontId="5" fillId="0" borderId="4" xfId="0" applyNumberFormat="1" applyFont="1" applyBorder="1" applyAlignment="1">
      <alignment horizontal="center" vertical="center"/>
    </xf>
    <xf numFmtId="166" fontId="5" fillId="0" borderId="19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12" fillId="0" borderId="14" xfId="0" applyFont="1" applyBorder="1"/>
    <xf numFmtId="0" fontId="12" fillId="0" borderId="21" xfId="0" applyFont="1" applyBorder="1"/>
    <xf numFmtId="2" fontId="3" fillId="0" borderId="13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2" fontId="7" fillId="0" borderId="24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2" fontId="5" fillId="0" borderId="2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wrapText="1"/>
    </xf>
    <xf numFmtId="3" fontId="5" fillId="0" borderId="0" xfId="0" applyNumberFormat="1" applyFont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49" fontId="5" fillId="2" borderId="5" xfId="0" applyNumberFormat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horizontal="left" vertical="center" wrapText="1"/>
    </xf>
    <xf numFmtId="3" fontId="5" fillId="2" borderId="10" xfId="0" applyNumberFormat="1" applyFont="1" applyFill="1" applyBorder="1" applyAlignment="1">
      <alignment vertical="center"/>
    </xf>
    <xf numFmtId="3" fontId="5" fillId="2" borderId="9" xfId="0" applyNumberFormat="1" applyFont="1" applyFill="1" applyBorder="1" applyAlignment="1">
      <alignment vertical="center"/>
    </xf>
    <xf numFmtId="1" fontId="5" fillId="2" borderId="5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vertical="center"/>
    </xf>
    <xf numFmtId="167" fontId="5" fillId="2" borderId="14" xfId="0" applyNumberFormat="1" applyFont="1" applyFill="1" applyBorder="1" applyAlignment="1">
      <alignment vertical="center"/>
    </xf>
    <xf numFmtId="167" fontId="5" fillId="2" borderId="15" xfId="0" applyNumberFormat="1" applyFont="1" applyFill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1" fillId="0" borderId="27" xfId="0" applyFont="1" applyBorder="1"/>
    <xf numFmtId="3" fontId="5" fillId="0" borderId="24" xfId="0" applyNumberFormat="1" applyFont="1" applyBorder="1" applyAlignment="1" applyProtection="1">
      <alignment vertical="center"/>
      <protection locked="0"/>
    </xf>
    <xf numFmtId="3" fontId="5" fillId="0" borderId="20" xfId="0" applyNumberFormat="1" applyFont="1" applyBorder="1" applyAlignment="1">
      <alignment vertical="center"/>
    </xf>
    <xf numFmtId="3" fontId="5" fillId="0" borderId="26" xfId="0" applyNumberFormat="1" applyFont="1" applyBorder="1" applyAlignment="1">
      <alignment vertical="center"/>
    </xf>
    <xf numFmtId="3" fontId="5" fillId="0" borderId="25" xfId="0" applyNumberFormat="1" applyFont="1" applyBorder="1" applyAlignment="1">
      <alignment vertical="center"/>
    </xf>
    <xf numFmtId="3" fontId="14" fillId="0" borderId="3" xfId="0" applyNumberFormat="1" applyFont="1" applyBorder="1" applyAlignment="1" applyProtection="1">
      <alignment vertical="center"/>
      <protection locked="0"/>
    </xf>
    <xf numFmtId="3" fontId="14" fillId="0" borderId="2" xfId="0" applyNumberFormat="1" applyFont="1" applyBorder="1" applyAlignment="1" applyProtection="1">
      <alignment vertical="center"/>
      <protection locked="0"/>
    </xf>
    <xf numFmtId="3" fontId="14" fillId="0" borderId="0" xfId="0" applyNumberFormat="1" applyFont="1" applyAlignment="1">
      <alignment vertical="center"/>
    </xf>
    <xf numFmtId="2" fontId="14" fillId="0" borderId="2" xfId="0" applyNumberFormat="1" applyFont="1" applyBorder="1" applyAlignment="1" applyProtection="1">
      <alignment vertical="center"/>
      <protection locked="0"/>
    </xf>
    <xf numFmtId="3" fontId="14" fillId="0" borderId="0" xfId="0" applyNumberFormat="1" applyFont="1"/>
    <xf numFmtId="3" fontId="14" fillId="0" borderId="2" xfId="0" applyNumberFormat="1" applyFont="1" applyBorder="1" applyAlignment="1">
      <alignment vertical="center"/>
    </xf>
    <xf numFmtId="164" fontId="14" fillId="0" borderId="2" xfId="0" applyNumberFormat="1" applyFont="1" applyBorder="1" applyAlignment="1" applyProtection="1">
      <alignment vertical="center"/>
      <protection locked="0"/>
    </xf>
    <xf numFmtId="4" fontId="14" fillId="0" borderId="3" xfId="0" applyNumberFormat="1" applyFont="1" applyBorder="1" applyAlignment="1" applyProtection="1">
      <alignment vertical="center"/>
      <protection locked="0"/>
    </xf>
    <xf numFmtId="167" fontId="14" fillId="0" borderId="4" xfId="0" applyNumberFormat="1" applyFont="1" applyBorder="1" applyAlignment="1" applyProtection="1">
      <alignment vertical="center"/>
      <protection locked="0"/>
    </xf>
    <xf numFmtId="3" fontId="14" fillId="0" borderId="24" xfId="0" applyNumberFormat="1" applyFont="1" applyBorder="1" applyAlignment="1" applyProtection="1">
      <alignment vertical="center"/>
      <protection locked="0"/>
    </xf>
    <xf numFmtId="0" fontId="17" fillId="0" borderId="0" xfId="0" applyFont="1"/>
    <xf numFmtId="3" fontId="14" fillId="0" borderId="0" xfId="0" applyNumberFormat="1" applyFont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3" fontId="14" fillId="3" borderId="3" xfId="0" applyNumberFormat="1" applyFont="1" applyFill="1" applyBorder="1" applyAlignment="1" applyProtection="1">
      <alignment vertical="center"/>
      <protection locked="0"/>
    </xf>
    <xf numFmtId="3" fontId="14" fillId="3" borderId="2" xfId="0" applyNumberFormat="1" applyFont="1" applyFill="1" applyBorder="1" applyAlignment="1" applyProtection="1">
      <alignment vertical="center"/>
      <protection locked="0"/>
    </xf>
    <xf numFmtId="3" fontId="14" fillId="3" borderId="0" xfId="0" applyNumberFormat="1" applyFont="1" applyFill="1" applyAlignment="1">
      <alignment vertical="center"/>
    </xf>
    <xf numFmtId="2" fontId="14" fillId="3" borderId="2" xfId="0" applyNumberFormat="1" applyFont="1" applyFill="1" applyBorder="1" applyAlignment="1" applyProtection="1">
      <alignment vertical="center"/>
      <protection locked="0"/>
    </xf>
    <xf numFmtId="3" fontId="14" fillId="3" borderId="0" xfId="0" applyNumberFormat="1" applyFont="1" applyFill="1"/>
    <xf numFmtId="3" fontId="14" fillId="3" borderId="2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 applyProtection="1">
      <alignment vertical="center"/>
      <protection locked="0"/>
    </xf>
    <xf numFmtId="4" fontId="14" fillId="3" borderId="3" xfId="0" applyNumberFormat="1" applyFont="1" applyFill="1" applyBorder="1" applyAlignment="1" applyProtection="1">
      <alignment vertical="center"/>
      <protection locked="0"/>
    </xf>
    <xf numFmtId="3" fontId="14" fillId="3" borderId="24" xfId="0" applyNumberFormat="1" applyFont="1" applyFill="1" applyBorder="1" applyAlignment="1" applyProtection="1">
      <alignment vertical="center"/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4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3" fontId="14" fillId="3" borderId="0" xfId="0" applyNumberFormat="1" applyFont="1" applyFill="1" applyAlignment="1">
      <alignment horizontal="right" vertical="center"/>
    </xf>
    <xf numFmtId="3" fontId="14" fillId="3" borderId="2" xfId="0" applyNumberFormat="1" applyFont="1" applyFill="1" applyBorder="1" applyAlignment="1">
      <alignment horizontal="right" vertical="center"/>
    </xf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4" xfId="0" applyNumberFormat="1" applyFont="1" applyFill="1" applyBorder="1" applyAlignment="1" applyProtection="1">
      <alignment horizontal="left" vertical="center" wrapText="1"/>
      <protection locked="0"/>
    </xf>
    <xf numFmtId="3" fontId="5" fillId="0" borderId="0" xfId="0" applyNumberFormat="1" applyFont="1"/>
    <xf numFmtId="49" fontId="5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4" fillId="0" borderId="4" xfId="0" applyNumberFormat="1" applyFont="1" applyBorder="1" applyAlignment="1" applyProtection="1">
      <alignment horizontal="left" vertical="center" wrapText="1"/>
      <protection locked="0"/>
    </xf>
    <xf numFmtId="49" fontId="14" fillId="0" borderId="3" xfId="0" applyNumberFormat="1" applyFont="1" applyBorder="1" applyAlignment="1" applyProtection="1">
      <alignment horizontal="left" vertical="center" wrapText="1"/>
      <protection locked="0"/>
    </xf>
    <xf numFmtId="49" fontId="14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3" fontId="5" fillId="4" borderId="5" xfId="0" applyNumberFormat="1" applyFont="1" applyFill="1" applyBorder="1" applyAlignment="1">
      <alignment vertical="center"/>
    </xf>
    <xf numFmtId="0" fontId="17" fillId="0" borderId="29" xfId="0" applyFont="1" applyBorder="1" applyAlignment="1">
      <alignment wrapText="1"/>
    </xf>
    <xf numFmtId="3" fontId="17" fillId="0" borderId="29" xfId="0" applyNumberFormat="1" applyFont="1" applyBorder="1"/>
    <xf numFmtId="0" fontId="25" fillId="0" borderId="29" xfId="0" applyFont="1" applyBorder="1" applyAlignment="1">
      <alignment vertical="center" wrapText="1"/>
    </xf>
    <xf numFmtId="0" fontId="17" fillId="0" borderId="29" xfId="0" applyFont="1" applyBorder="1"/>
    <xf numFmtId="0" fontId="26" fillId="0" borderId="0" xfId="0" applyFont="1"/>
    <xf numFmtId="49" fontId="6" fillId="0" borderId="15" xfId="0" applyNumberFormat="1" applyFont="1" applyBorder="1" applyAlignment="1">
      <alignment horizontal="right" vertical="center" wrapText="1"/>
    </xf>
    <xf numFmtId="49" fontId="6" fillId="0" borderId="16" xfId="0" applyNumberFormat="1" applyFont="1" applyBorder="1" applyAlignment="1">
      <alignment horizontal="righ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49" fontId="20" fillId="0" borderId="14" xfId="0" applyNumberFormat="1" applyFont="1" applyBorder="1" applyAlignment="1" applyProtection="1">
      <alignment horizontal="left" vertical="center" wrapText="1"/>
      <protection locked="0"/>
    </xf>
    <xf numFmtId="0" fontId="14" fillId="0" borderId="1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9" fontId="20" fillId="0" borderId="13" xfId="0" applyNumberFormat="1" applyFont="1" applyBorder="1" applyAlignment="1" applyProtection="1">
      <alignment horizontal="left" vertical="center" wrapText="1"/>
      <protection locked="0"/>
    </xf>
    <xf numFmtId="49" fontId="14" fillId="0" borderId="1" xfId="0" applyNumberFormat="1" applyFont="1" applyBorder="1" applyAlignment="1" applyProtection="1">
      <alignment horizontal="left" vertical="center" wrapText="1"/>
      <protection locked="0"/>
    </xf>
    <xf numFmtId="49" fontId="14" fillId="0" borderId="8" xfId="0" applyNumberFormat="1" applyFont="1" applyBorder="1" applyAlignment="1" applyProtection="1">
      <alignment horizontal="left" vertical="center" wrapText="1"/>
      <protection locked="0"/>
    </xf>
    <xf numFmtId="49" fontId="20" fillId="0" borderId="4" xfId="0" applyNumberFormat="1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14" fillId="0" borderId="0" xfId="0" applyNumberFormat="1" applyFont="1" applyAlignment="1" applyProtection="1">
      <alignment horizontal="left" vertical="center" wrapText="1"/>
      <protection locked="0"/>
    </xf>
    <xf numFmtId="49" fontId="14" fillId="0" borderId="3" xfId="0" applyNumberFormat="1" applyFont="1" applyBorder="1" applyAlignment="1" applyProtection="1">
      <alignment horizontal="left" vertical="center" wrapText="1"/>
      <protection locked="0"/>
    </xf>
    <xf numFmtId="49" fontId="22" fillId="0" borderId="4" xfId="0" applyNumberFormat="1" applyFont="1" applyBorder="1" applyAlignment="1" applyProtection="1">
      <alignment horizontal="left" vertical="center" wrapText="1"/>
      <protection locked="0"/>
    </xf>
    <xf numFmtId="49" fontId="14" fillId="0" borderId="12" xfId="0" applyNumberFormat="1" applyFont="1" applyBorder="1" applyAlignment="1" applyProtection="1">
      <alignment horizontal="left" vertical="center" wrapText="1"/>
      <protection locked="0"/>
    </xf>
    <xf numFmtId="49" fontId="14" fillId="0" borderId="6" xfId="0" applyNumberFormat="1" applyFont="1" applyBorder="1" applyAlignment="1" applyProtection="1">
      <alignment horizontal="left" vertical="center" wrapText="1"/>
      <protection locked="0"/>
    </xf>
    <xf numFmtId="49" fontId="15" fillId="0" borderId="0" xfId="0" applyNumberFormat="1" applyFont="1" applyAlignment="1" applyProtection="1">
      <alignment horizontal="left" vertical="center" wrapText="1"/>
      <protection locked="0"/>
    </xf>
    <xf numFmtId="49" fontId="15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49" fontId="14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6" xfId="0" applyNumberFormat="1" applyFont="1" applyFill="1" applyBorder="1" applyAlignment="1" applyProtection="1">
      <alignment horizontal="left" vertical="center" wrapText="1"/>
      <protection locked="0"/>
    </xf>
    <xf numFmtId="0" fontId="5" fillId="4" borderId="2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2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8" xfId="0" applyBorder="1" applyAlignment="1">
      <alignment horizontal="center"/>
    </xf>
    <xf numFmtId="2" fontId="9" fillId="0" borderId="14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49" fontId="14" fillId="0" borderId="4" xfId="0" applyNumberFormat="1" applyFont="1" applyBorder="1" applyAlignment="1" applyProtection="1">
      <alignment horizontal="left" vertical="center" wrapText="1"/>
      <protection locked="0"/>
    </xf>
    <xf numFmtId="49" fontId="20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0" xfId="0" applyNumberFormat="1" applyFont="1" applyFill="1" applyAlignment="1" applyProtection="1">
      <alignment horizontal="left" vertical="center" wrapText="1"/>
      <protection locked="0"/>
    </xf>
    <xf numFmtId="49" fontId="5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4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0" xfId="0" applyNumberFormat="1" applyFont="1" applyFill="1" applyAlignment="1" applyProtection="1">
      <alignment horizontal="left" vertical="center" wrapText="1"/>
      <protection locked="0"/>
    </xf>
    <xf numFmtId="49" fontId="15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22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0" xfId="0" applyNumberFormat="1" applyFont="1" applyFill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0" applyNumberFormat="1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8" xfId="0" applyFont="1" applyBorder="1" applyAlignment="1">
      <alignment wrapText="1"/>
    </xf>
    <xf numFmtId="2" fontId="4" fillId="0" borderId="12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5" fillId="0" borderId="6" xfId="0" applyNumberFormat="1" applyFont="1" applyBorder="1"/>
    <xf numFmtId="0" fontId="5" fillId="0" borderId="3" xfId="0" applyFont="1" applyBorder="1"/>
    <xf numFmtId="0" fontId="13" fillId="0" borderId="12" xfId="0" applyFont="1" applyBorder="1" applyAlignment="1">
      <alignment horizontal="left" vertical="top" wrapText="1"/>
    </xf>
    <xf numFmtId="0" fontId="12" fillId="0" borderId="12" xfId="0" applyFont="1" applyBorder="1"/>
    <xf numFmtId="0" fontId="12" fillId="0" borderId="6" xfId="0" applyFont="1" applyBorder="1"/>
    <xf numFmtId="0" fontId="9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microsoft.com/office/2006/relationships/vbaProject" Target="vbaProject.bin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AA57"/>
  <sheetViews>
    <sheetView tabSelected="1" zoomScale="112" zoomScaleNormal="110" zoomScaleSheetLayoutView="75" workbookViewId="0">
      <selection sqref="A1:H9"/>
    </sheetView>
  </sheetViews>
  <sheetFormatPr defaultColWidth="9.109375" defaultRowHeight="7.8" x14ac:dyDescent="0.15"/>
  <cols>
    <col min="1" max="1" width="11.109375" style="1" customWidth="1"/>
    <col min="2" max="6" width="7.88671875" style="1" customWidth="1"/>
    <col min="7" max="7" width="10.109375" style="23" customWidth="1"/>
    <col min="8" max="8" width="9.88671875" style="4" bestFit="1" customWidth="1"/>
    <col min="9" max="9" width="11.5546875" style="4" bestFit="1" customWidth="1"/>
    <col min="10" max="10" width="14" style="1" customWidth="1"/>
    <col min="11" max="11" width="9.109375" style="4"/>
    <col min="12" max="13" width="13.44140625" style="1" customWidth="1"/>
    <col min="14" max="14" width="8.109375" style="4" customWidth="1"/>
    <col min="15" max="15" width="7.88671875" style="4" customWidth="1"/>
    <col min="16" max="16" width="9.109375" style="30" customWidth="1"/>
    <col min="17" max="17" width="9.5546875" style="29" customWidth="1"/>
    <col min="18" max="18" width="12.88671875" style="29" customWidth="1"/>
    <col min="19" max="19" width="9.109375" style="1"/>
    <col min="20" max="20" width="10.44140625" style="1" customWidth="1"/>
    <col min="21" max="16384" width="9.109375" style="1"/>
  </cols>
  <sheetData>
    <row r="1" spans="1:21" ht="11.1" customHeight="1" x14ac:dyDescent="0.25">
      <c r="A1" s="194" t="s">
        <v>0</v>
      </c>
      <c r="B1" s="195"/>
      <c r="C1" s="195"/>
      <c r="D1" s="195"/>
      <c r="E1" s="195"/>
      <c r="F1" s="195"/>
      <c r="G1" s="195"/>
      <c r="H1" s="196"/>
      <c r="I1" s="205" t="s">
        <v>1</v>
      </c>
      <c r="J1" s="206"/>
      <c r="K1" s="206"/>
      <c r="L1" s="206"/>
      <c r="M1" s="206"/>
      <c r="N1" s="207"/>
      <c r="O1" s="106" t="s">
        <v>2</v>
      </c>
      <c r="P1" s="203" t="s">
        <v>3</v>
      </c>
      <c r="Q1" s="44"/>
      <c r="R1" s="45"/>
      <c r="S1" s="35"/>
      <c r="T1" s="35"/>
      <c r="U1" s="35"/>
    </row>
    <row r="2" spans="1:21" ht="8.25" customHeight="1" x14ac:dyDescent="0.15">
      <c r="A2" s="197"/>
      <c r="B2" s="198"/>
      <c r="C2" s="198"/>
      <c r="D2" s="198"/>
      <c r="E2" s="198"/>
      <c r="F2" s="198"/>
      <c r="G2" s="198"/>
      <c r="H2" s="199"/>
      <c r="I2" s="17"/>
      <c r="K2" s="1"/>
      <c r="N2" s="10"/>
      <c r="O2" s="1"/>
      <c r="P2" s="204"/>
      <c r="Q2" s="36"/>
      <c r="R2" s="37"/>
    </row>
    <row r="3" spans="1:21" ht="12.75" customHeight="1" x14ac:dyDescent="0.15">
      <c r="A3" s="197"/>
      <c r="B3" s="198"/>
      <c r="C3" s="198"/>
      <c r="D3" s="198"/>
      <c r="E3" s="198"/>
      <c r="F3" s="198"/>
      <c r="G3" s="198"/>
      <c r="H3" s="199"/>
      <c r="I3" s="178" t="s">
        <v>4</v>
      </c>
      <c r="J3" s="179"/>
      <c r="K3" s="179"/>
      <c r="L3" s="179"/>
      <c r="M3" s="179"/>
      <c r="N3" s="180"/>
      <c r="Q3" s="36"/>
      <c r="R3" s="37"/>
    </row>
    <row r="4" spans="1:21" ht="8.25" customHeight="1" x14ac:dyDescent="0.2">
      <c r="A4" s="197"/>
      <c r="B4" s="198"/>
      <c r="C4" s="198"/>
      <c r="D4" s="198"/>
      <c r="E4" s="198"/>
      <c r="F4" s="198"/>
      <c r="G4" s="198"/>
      <c r="H4" s="199"/>
      <c r="I4" s="181"/>
      <c r="J4" s="179"/>
      <c r="K4" s="179"/>
      <c r="L4" s="179"/>
      <c r="M4" s="179"/>
      <c r="N4" s="180"/>
      <c r="O4" s="8" t="s">
        <v>5</v>
      </c>
      <c r="Q4" s="36"/>
      <c r="R4" s="37"/>
    </row>
    <row r="5" spans="1:21" ht="8.25" customHeight="1" x14ac:dyDescent="0.15">
      <c r="A5" s="197"/>
      <c r="B5" s="198"/>
      <c r="C5" s="198"/>
      <c r="D5" s="198"/>
      <c r="E5" s="198"/>
      <c r="F5" s="198"/>
      <c r="G5" s="198"/>
      <c r="H5" s="199"/>
      <c r="I5" s="181"/>
      <c r="J5" s="179"/>
      <c r="K5" s="179"/>
      <c r="L5" s="179"/>
      <c r="M5" s="179"/>
      <c r="N5" s="180"/>
      <c r="O5" s="190">
        <v>46173</v>
      </c>
      <c r="P5" s="191"/>
      <c r="Q5" s="36"/>
      <c r="R5" s="37"/>
    </row>
    <row r="6" spans="1:21" ht="9" customHeight="1" x14ac:dyDescent="0.15">
      <c r="A6" s="197"/>
      <c r="B6" s="198"/>
      <c r="C6" s="198"/>
      <c r="D6" s="198"/>
      <c r="E6" s="198"/>
      <c r="F6" s="198"/>
      <c r="G6" s="198"/>
      <c r="H6" s="199"/>
      <c r="I6" s="181"/>
      <c r="J6" s="179"/>
      <c r="K6" s="179"/>
      <c r="L6" s="179"/>
      <c r="M6" s="179"/>
      <c r="N6" s="180"/>
      <c r="O6" s="192"/>
      <c r="P6" s="193"/>
      <c r="Q6" s="36"/>
      <c r="R6" s="37"/>
    </row>
    <row r="7" spans="1:21" ht="8.25" customHeight="1" x14ac:dyDescent="0.15">
      <c r="A7" s="197"/>
      <c r="B7" s="198"/>
      <c r="C7" s="198"/>
      <c r="D7" s="198"/>
      <c r="E7" s="198"/>
      <c r="F7" s="198"/>
      <c r="G7" s="198"/>
      <c r="H7" s="199"/>
      <c r="I7" s="181"/>
      <c r="J7" s="179"/>
      <c r="K7" s="179"/>
      <c r="L7" s="179"/>
      <c r="M7" s="179"/>
      <c r="N7" s="180"/>
      <c r="O7" s="1"/>
      <c r="Q7" s="36"/>
      <c r="R7" s="37"/>
    </row>
    <row r="8" spans="1:21" ht="4.5" customHeight="1" x14ac:dyDescent="0.15">
      <c r="A8" s="197"/>
      <c r="B8" s="198"/>
      <c r="C8" s="198"/>
      <c r="D8" s="198"/>
      <c r="E8" s="198"/>
      <c r="F8" s="198"/>
      <c r="G8" s="198"/>
      <c r="H8" s="199"/>
      <c r="I8" s="181"/>
      <c r="J8" s="179"/>
      <c r="K8" s="179"/>
      <c r="L8" s="179"/>
      <c r="M8" s="179"/>
      <c r="N8" s="180"/>
      <c r="Q8" s="38"/>
      <c r="R8" s="39"/>
    </row>
    <row r="9" spans="1:21" ht="22.5" customHeight="1" x14ac:dyDescent="0.15">
      <c r="A9" s="200"/>
      <c r="B9" s="201"/>
      <c r="C9" s="201"/>
      <c r="D9" s="201"/>
      <c r="E9" s="201"/>
      <c r="F9" s="201"/>
      <c r="G9" s="201"/>
      <c r="H9" s="202"/>
      <c r="I9" s="182"/>
      <c r="J9" s="183"/>
      <c r="K9" s="183"/>
      <c r="L9" s="183"/>
      <c r="M9" s="183"/>
      <c r="N9" s="184"/>
      <c r="Q9" s="38"/>
      <c r="R9" s="39"/>
    </row>
    <row r="10" spans="1:21" x14ac:dyDescent="0.15">
      <c r="A10" s="214" t="s">
        <v>6</v>
      </c>
      <c r="B10" s="215"/>
      <c r="C10" s="215"/>
      <c r="D10" s="215"/>
      <c r="E10" s="215"/>
      <c r="F10" s="216"/>
      <c r="G10" s="52"/>
      <c r="H10" s="220" t="s">
        <v>7</v>
      </c>
      <c r="I10" s="185"/>
      <c r="J10" s="185"/>
      <c r="K10" s="185"/>
      <c r="L10" s="185"/>
      <c r="M10" s="185"/>
      <c r="N10" s="185"/>
      <c r="O10" s="185"/>
      <c r="P10" s="186"/>
      <c r="Q10" s="40"/>
      <c r="R10" s="41"/>
    </row>
    <row r="11" spans="1:21" x14ac:dyDescent="0.15">
      <c r="A11" s="217"/>
      <c r="B11" s="218"/>
      <c r="C11" s="218"/>
      <c r="D11" s="218"/>
      <c r="E11" s="218"/>
      <c r="F11" s="219"/>
      <c r="G11" s="24"/>
      <c r="H11" s="187"/>
      <c r="I11" s="188"/>
      <c r="J11" s="188"/>
      <c r="K11" s="188"/>
      <c r="L11" s="188"/>
      <c r="M11" s="188"/>
      <c r="N11" s="188"/>
      <c r="O11" s="188"/>
      <c r="P11" s="189"/>
      <c r="Q11" s="40"/>
      <c r="R11" s="41"/>
    </row>
    <row r="12" spans="1:21" ht="7.95" customHeight="1" x14ac:dyDescent="0.15">
      <c r="A12" s="9"/>
      <c r="F12" s="10"/>
      <c r="G12" s="24"/>
      <c r="H12" s="208" t="s">
        <v>8</v>
      </c>
      <c r="I12" s="209"/>
      <c r="J12" s="209"/>
      <c r="K12" s="209"/>
      <c r="L12" s="210"/>
      <c r="M12" s="107"/>
      <c r="N12" s="160" t="s">
        <v>9</v>
      </c>
      <c r="O12" s="185"/>
      <c r="P12" s="186"/>
      <c r="Q12" s="160" t="s">
        <v>135</v>
      </c>
      <c r="R12" s="161"/>
      <c r="S12" s="148" t="s">
        <v>10</v>
      </c>
      <c r="T12" s="149"/>
      <c r="U12" s="149"/>
    </row>
    <row r="13" spans="1:21" ht="8.25" customHeight="1" x14ac:dyDescent="0.15">
      <c r="A13" s="11"/>
      <c r="F13" s="10"/>
      <c r="G13" s="24"/>
      <c r="H13" s="211"/>
      <c r="I13" s="212"/>
      <c r="J13" s="212"/>
      <c r="K13" s="212"/>
      <c r="L13" s="213"/>
      <c r="M13" s="108"/>
      <c r="N13" s="187"/>
      <c r="O13" s="188"/>
      <c r="P13" s="189"/>
      <c r="Q13" s="162"/>
      <c r="R13" s="163"/>
      <c r="S13" s="148"/>
      <c r="T13" s="149"/>
      <c r="U13" s="149"/>
    </row>
    <row r="14" spans="1:21" ht="13.2" x14ac:dyDescent="0.25">
      <c r="A14" s="11"/>
      <c r="F14" s="10"/>
      <c r="G14" s="25"/>
      <c r="H14" s="12"/>
      <c r="I14" s="9"/>
      <c r="J14" s="9"/>
      <c r="K14" s="9"/>
      <c r="L14" s="155" t="s">
        <v>11</v>
      </c>
      <c r="M14" s="156"/>
      <c r="N14" s="9"/>
      <c r="O14" s="9"/>
      <c r="P14" s="31" t="s">
        <v>12</v>
      </c>
      <c r="Q14" s="42"/>
      <c r="R14" s="47"/>
      <c r="S14" s="150" t="s">
        <v>13</v>
      </c>
      <c r="T14" s="151" t="s">
        <v>14</v>
      </c>
      <c r="U14" s="151" t="s">
        <v>15</v>
      </c>
    </row>
    <row r="15" spans="1:21" ht="13.2" customHeight="1" x14ac:dyDescent="0.25">
      <c r="A15" s="11"/>
      <c r="F15" s="10"/>
      <c r="G15" s="26" t="s">
        <v>16</v>
      </c>
      <c r="H15" s="14" t="s">
        <v>17</v>
      </c>
      <c r="I15" s="13" t="s">
        <v>18</v>
      </c>
      <c r="J15" s="13" t="s">
        <v>19</v>
      </c>
      <c r="K15" s="13" t="s">
        <v>20</v>
      </c>
      <c r="L15" s="152" t="s">
        <v>21</v>
      </c>
      <c r="M15" s="157"/>
      <c r="N15" s="13" t="s">
        <v>22</v>
      </c>
      <c r="O15" s="13" t="s">
        <v>23</v>
      </c>
      <c r="P15" s="31" t="s">
        <v>24</v>
      </c>
      <c r="Q15" s="43" t="s">
        <v>25</v>
      </c>
      <c r="R15" s="49" t="s">
        <v>12</v>
      </c>
      <c r="S15" s="150"/>
      <c r="T15" s="151"/>
      <c r="U15" s="151"/>
    </row>
    <row r="16" spans="1:21" ht="13.2" x14ac:dyDescent="0.25">
      <c r="A16" s="13" t="s">
        <v>26</v>
      </c>
      <c r="B16" s="152" t="s">
        <v>27</v>
      </c>
      <c r="C16" s="153"/>
      <c r="D16" s="153"/>
      <c r="E16" s="153"/>
      <c r="F16" s="154"/>
      <c r="G16" s="26" t="s">
        <v>28</v>
      </c>
      <c r="H16" s="14" t="s">
        <v>29</v>
      </c>
      <c r="I16" s="13" t="s">
        <v>30</v>
      </c>
      <c r="J16" s="13" t="s">
        <v>30</v>
      </c>
      <c r="K16" s="13" t="s">
        <v>31</v>
      </c>
      <c r="L16" s="158" t="s">
        <v>32</v>
      </c>
      <c r="M16" s="159"/>
      <c r="N16" s="13" t="s">
        <v>24</v>
      </c>
      <c r="O16" s="13" t="s">
        <v>33</v>
      </c>
      <c r="P16" s="31" t="s">
        <v>34</v>
      </c>
      <c r="Q16" s="43" t="s">
        <v>35</v>
      </c>
      <c r="R16" s="49" t="s">
        <v>25</v>
      </c>
      <c r="S16" s="150"/>
      <c r="T16" s="151"/>
      <c r="U16" s="151"/>
    </row>
    <row r="17" spans="1:27" ht="8.25" customHeight="1" x14ac:dyDescent="0.15">
      <c r="A17" s="13" t="s">
        <v>36</v>
      </c>
      <c r="F17" s="10"/>
      <c r="G17" s="26" t="s">
        <v>37</v>
      </c>
      <c r="H17" s="10"/>
      <c r="I17" s="13" t="s">
        <v>38</v>
      </c>
      <c r="J17" s="13" t="s">
        <v>39</v>
      </c>
      <c r="K17" s="13" t="s">
        <v>40</v>
      </c>
      <c r="L17" s="13"/>
      <c r="M17" s="13"/>
      <c r="N17" s="13" t="s">
        <v>41</v>
      </c>
      <c r="O17" s="13" t="s">
        <v>24</v>
      </c>
      <c r="P17" s="32" t="s">
        <v>42</v>
      </c>
      <c r="Q17" s="43" t="s">
        <v>43</v>
      </c>
      <c r="R17" s="49" t="s">
        <v>44</v>
      </c>
      <c r="S17" s="150"/>
      <c r="T17" s="151"/>
      <c r="U17" s="151"/>
      <c r="Y17" s="3"/>
    </row>
    <row r="18" spans="1:27" ht="12.75" customHeight="1" x14ac:dyDescent="0.15">
      <c r="A18" s="11"/>
      <c r="F18" s="10"/>
      <c r="G18" s="27"/>
      <c r="H18" s="10"/>
      <c r="I18" s="13" t="s">
        <v>45</v>
      </c>
      <c r="J18" s="13"/>
      <c r="K18" s="13"/>
      <c r="L18" s="13" t="s">
        <v>46</v>
      </c>
      <c r="M18" s="13" t="s">
        <v>47</v>
      </c>
      <c r="N18" s="13"/>
      <c r="O18" s="13" t="s">
        <v>48</v>
      </c>
      <c r="P18" s="31"/>
      <c r="Q18" s="42"/>
      <c r="R18" s="48"/>
      <c r="S18" s="150"/>
      <c r="T18" s="151"/>
      <c r="U18" s="151"/>
      <c r="Y18" s="3"/>
    </row>
    <row r="19" spans="1:27" ht="12.75" customHeight="1" x14ac:dyDescent="0.15">
      <c r="A19" s="15" t="s">
        <v>49</v>
      </c>
      <c r="B19" s="152" t="s">
        <v>50</v>
      </c>
      <c r="C19" s="153"/>
      <c r="D19" s="153"/>
      <c r="E19" s="153"/>
      <c r="F19" s="154"/>
      <c r="G19" s="28" t="s">
        <v>51</v>
      </c>
      <c r="H19" s="16" t="s">
        <v>52</v>
      </c>
      <c r="I19" s="15" t="s">
        <v>53</v>
      </c>
      <c r="J19" s="15" t="s">
        <v>54</v>
      </c>
      <c r="K19" s="15" t="s">
        <v>55</v>
      </c>
      <c r="L19" s="15"/>
      <c r="M19" s="15"/>
      <c r="N19" s="15" t="s">
        <v>56</v>
      </c>
      <c r="O19" s="15" t="s">
        <v>57</v>
      </c>
      <c r="P19" s="33" t="s">
        <v>58</v>
      </c>
      <c r="Q19" s="46" t="s">
        <v>59</v>
      </c>
      <c r="R19" s="50" t="s">
        <v>60</v>
      </c>
      <c r="S19" s="150"/>
      <c r="T19" s="151"/>
      <c r="U19" s="151"/>
      <c r="Y19" s="3"/>
    </row>
    <row r="20" spans="1:27" s="2" customFormat="1" ht="23.1" customHeight="1" x14ac:dyDescent="0.25">
      <c r="A20" s="109" t="s">
        <v>61</v>
      </c>
      <c r="B20" s="122" t="s">
        <v>62</v>
      </c>
      <c r="C20" s="123"/>
      <c r="D20" s="123"/>
      <c r="E20" s="123"/>
      <c r="F20" s="124"/>
      <c r="G20" s="110" t="s">
        <v>63</v>
      </c>
      <c r="H20" s="72">
        <v>5000</v>
      </c>
      <c r="I20" s="73">
        <v>1</v>
      </c>
      <c r="J20" s="74">
        <f t="shared" ref="J20:J22" si="0">SUM(H20*I20)</f>
        <v>5000</v>
      </c>
      <c r="K20" s="75">
        <v>0.5</v>
      </c>
      <c r="L20" s="76"/>
      <c r="M20" s="77">
        <f t="shared" ref="M20:M24" si="1">SUM(J20*K20)</f>
        <v>2500</v>
      </c>
      <c r="N20" s="73"/>
      <c r="O20" s="78"/>
      <c r="P20" s="79"/>
      <c r="Q20" s="80">
        <v>69.12</v>
      </c>
      <c r="R20" s="81">
        <f t="shared" ref="R20:R26" si="2">SUM(M20*Q20)</f>
        <v>172800</v>
      </c>
      <c r="S20" s="2">
        <v>18000</v>
      </c>
      <c r="T20" s="103">
        <f>M20-S20</f>
        <v>-15500</v>
      </c>
      <c r="V20" s="2" t="s">
        <v>142</v>
      </c>
      <c r="W20" s="1"/>
      <c r="X20" s="1"/>
      <c r="Y20" s="3"/>
      <c r="Z20" s="1"/>
      <c r="AA20" s="1"/>
    </row>
    <row r="21" spans="1:27" s="2" customFormat="1" ht="23.1" customHeight="1" x14ac:dyDescent="0.25">
      <c r="A21" s="109" t="s">
        <v>61</v>
      </c>
      <c r="B21" s="167" t="s">
        <v>64</v>
      </c>
      <c r="C21" s="135"/>
      <c r="D21" s="135"/>
      <c r="E21" s="135"/>
      <c r="F21" s="136"/>
      <c r="G21" s="110" t="s">
        <v>65</v>
      </c>
      <c r="H21" s="72">
        <v>5000</v>
      </c>
      <c r="I21" s="73">
        <v>1</v>
      </c>
      <c r="J21" s="74">
        <f t="shared" si="0"/>
        <v>5000</v>
      </c>
      <c r="K21" s="75">
        <v>8.3299999999999999E-2</v>
      </c>
      <c r="L21" s="76"/>
      <c r="M21" s="77">
        <f t="shared" si="1"/>
        <v>416.5</v>
      </c>
      <c r="N21" s="73"/>
      <c r="O21" s="78"/>
      <c r="P21" s="79"/>
      <c r="Q21" s="80">
        <v>69.12</v>
      </c>
      <c r="R21" s="81">
        <f t="shared" si="2"/>
        <v>28788.480000000003</v>
      </c>
      <c r="S21" s="2">
        <v>83.3</v>
      </c>
      <c r="T21" s="103">
        <f>M21-S21</f>
        <v>333.2</v>
      </c>
      <c r="V21" s="2" t="s">
        <v>142</v>
      </c>
      <c r="W21" s="1"/>
      <c r="X21" s="1"/>
      <c r="Y21" s="3"/>
      <c r="Z21" s="1"/>
      <c r="AA21" s="1"/>
    </row>
    <row r="22" spans="1:27" s="2" customFormat="1" ht="23.1" customHeight="1" x14ac:dyDescent="0.25">
      <c r="A22" s="109" t="s">
        <v>66</v>
      </c>
      <c r="B22" s="128" t="s">
        <v>67</v>
      </c>
      <c r="C22" s="140"/>
      <c r="D22" s="140"/>
      <c r="E22" s="140"/>
      <c r="F22" s="141"/>
      <c r="G22" s="110" t="s">
        <v>68</v>
      </c>
      <c r="H22" s="72">
        <v>0</v>
      </c>
      <c r="I22" s="73">
        <v>1</v>
      </c>
      <c r="J22" s="74">
        <f t="shared" si="0"/>
        <v>0</v>
      </c>
      <c r="K22" s="75">
        <v>3.3329999999999999E-2</v>
      </c>
      <c r="L22" s="76"/>
      <c r="M22" s="77">
        <f t="shared" si="1"/>
        <v>0</v>
      </c>
      <c r="N22" s="73"/>
      <c r="O22" s="78"/>
      <c r="P22" s="79"/>
      <c r="Q22" s="80">
        <v>69.12</v>
      </c>
      <c r="R22" s="81">
        <f t="shared" si="2"/>
        <v>0</v>
      </c>
      <c r="S22" s="2">
        <v>8400</v>
      </c>
      <c r="U22" s="103">
        <f t="shared" ref="U22:U37" si="3">M22-S22</f>
        <v>-8400</v>
      </c>
      <c r="V22" s="2" t="s">
        <v>143</v>
      </c>
      <c r="W22" s="1"/>
      <c r="X22" s="1"/>
      <c r="Y22" s="3"/>
      <c r="Z22" s="1"/>
      <c r="AA22" s="1"/>
    </row>
    <row r="23" spans="1:27" s="2" customFormat="1" ht="23.1" customHeight="1" x14ac:dyDescent="0.25">
      <c r="A23" s="101" t="s">
        <v>66</v>
      </c>
      <c r="B23" s="137" t="s">
        <v>69</v>
      </c>
      <c r="C23" s="133"/>
      <c r="D23" s="133"/>
      <c r="E23" s="133"/>
      <c r="F23" s="134"/>
      <c r="G23" s="112" t="s">
        <v>70</v>
      </c>
      <c r="H23" s="72">
        <v>0</v>
      </c>
      <c r="I23" s="73">
        <v>1</v>
      </c>
      <c r="J23" s="74">
        <f>SUM(H23*I23)</f>
        <v>0</v>
      </c>
      <c r="K23" s="75">
        <v>0.03</v>
      </c>
      <c r="L23" s="76"/>
      <c r="M23" s="77">
        <f>SUM(J23*K23)</f>
        <v>0</v>
      </c>
      <c r="N23" s="6"/>
      <c r="O23" s="7"/>
      <c r="P23" s="34"/>
      <c r="Q23" s="80">
        <v>69.12</v>
      </c>
      <c r="R23" s="81">
        <f>SUM(M23*Q23)</f>
        <v>0</v>
      </c>
      <c r="S23" s="2">
        <v>600</v>
      </c>
      <c r="U23" s="103">
        <f t="shared" si="3"/>
        <v>-600</v>
      </c>
      <c r="V23" s="2" t="s">
        <v>143</v>
      </c>
      <c r="W23" s="1"/>
      <c r="X23" s="1"/>
      <c r="Y23" s="3"/>
      <c r="Z23" s="1"/>
      <c r="AA23" s="1"/>
    </row>
    <row r="24" spans="1:27" s="2" customFormat="1" ht="30" customHeight="1" x14ac:dyDescent="0.25">
      <c r="A24" s="109" t="s">
        <v>66</v>
      </c>
      <c r="B24" s="128" t="s">
        <v>71</v>
      </c>
      <c r="C24" s="135"/>
      <c r="D24" s="135"/>
      <c r="E24" s="135"/>
      <c r="F24" s="136"/>
      <c r="G24" s="110" t="s">
        <v>72</v>
      </c>
      <c r="H24" s="72">
        <v>0</v>
      </c>
      <c r="I24" s="73">
        <v>1</v>
      </c>
      <c r="J24" s="74">
        <f t="shared" ref="J24:J26" si="4">SUM(H24*I24)</f>
        <v>0</v>
      </c>
      <c r="K24" s="75">
        <v>3.3000000000000002E-2</v>
      </c>
      <c r="L24" s="76"/>
      <c r="M24" s="77">
        <f t="shared" si="1"/>
        <v>0</v>
      </c>
      <c r="N24" s="73"/>
      <c r="O24" s="78"/>
      <c r="P24" s="79"/>
      <c r="Q24" s="80">
        <v>69.12</v>
      </c>
      <c r="R24" s="81">
        <f t="shared" si="2"/>
        <v>0</v>
      </c>
      <c r="S24" s="2">
        <v>660</v>
      </c>
      <c r="T24" s="2" t="s">
        <v>73</v>
      </c>
      <c r="U24" s="103">
        <f t="shared" si="3"/>
        <v>-660</v>
      </c>
      <c r="V24" s="2" t="s">
        <v>143</v>
      </c>
      <c r="W24" s="1"/>
      <c r="X24" s="1"/>
      <c r="Y24" s="3"/>
      <c r="Z24" s="1"/>
      <c r="AA24" s="1"/>
    </row>
    <row r="25" spans="1:27" s="2" customFormat="1" ht="30" customHeight="1" x14ac:dyDescent="0.25">
      <c r="A25" s="109" t="s">
        <v>66</v>
      </c>
      <c r="B25" s="128" t="s">
        <v>74</v>
      </c>
      <c r="C25" s="133"/>
      <c r="D25" s="133"/>
      <c r="E25" s="133"/>
      <c r="F25" s="134"/>
      <c r="G25" s="110" t="s">
        <v>75</v>
      </c>
      <c r="H25" s="72">
        <v>0</v>
      </c>
      <c r="I25" s="73">
        <v>1</v>
      </c>
      <c r="J25" s="74">
        <f t="shared" si="4"/>
        <v>0</v>
      </c>
      <c r="K25" s="75">
        <v>0.05</v>
      </c>
      <c r="L25" s="76"/>
      <c r="M25" s="77">
        <f t="shared" ref="M25:M50" si="5">SUM(J25*K25)</f>
        <v>0</v>
      </c>
      <c r="N25" s="73"/>
      <c r="O25" s="78"/>
      <c r="P25" s="79"/>
      <c r="Q25" s="80">
        <v>69.12</v>
      </c>
      <c r="R25" s="81">
        <f>SUM(M25*Q25)</f>
        <v>0</v>
      </c>
      <c r="S25" s="2">
        <v>5000</v>
      </c>
      <c r="U25" s="103">
        <f t="shared" si="3"/>
        <v>-5000</v>
      </c>
      <c r="V25" s="2" t="s">
        <v>143</v>
      </c>
      <c r="W25" s="1"/>
      <c r="X25" s="1"/>
      <c r="Y25" s="3"/>
      <c r="Z25" s="1"/>
      <c r="AA25" s="1"/>
    </row>
    <row r="26" spans="1:27" s="2" customFormat="1" ht="40.35" customHeight="1" x14ac:dyDescent="0.25">
      <c r="A26" s="109" t="s">
        <v>66</v>
      </c>
      <c r="B26" s="128" t="s">
        <v>76</v>
      </c>
      <c r="C26" s="133"/>
      <c r="D26" s="133"/>
      <c r="E26" s="133"/>
      <c r="F26" s="134"/>
      <c r="G26" s="110" t="s">
        <v>77</v>
      </c>
      <c r="H26" s="5">
        <v>0</v>
      </c>
      <c r="I26" s="6">
        <v>1</v>
      </c>
      <c r="J26" s="74">
        <f t="shared" si="4"/>
        <v>0</v>
      </c>
      <c r="K26" s="51">
        <v>0.05</v>
      </c>
      <c r="L26" s="76"/>
      <c r="M26" s="77">
        <f t="shared" si="5"/>
        <v>0</v>
      </c>
      <c r="N26" s="6"/>
      <c r="O26" s="7"/>
      <c r="P26" s="34"/>
      <c r="Q26" s="80">
        <v>69.12</v>
      </c>
      <c r="R26" s="81">
        <f t="shared" si="2"/>
        <v>0</v>
      </c>
      <c r="S26" s="2">
        <v>2000</v>
      </c>
      <c r="U26" s="103">
        <f t="shared" si="3"/>
        <v>-2000</v>
      </c>
      <c r="V26" s="2" t="s">
        <v>143</v>
      </c>
      <c r="W26" s="1"/>
      <c r="X26" s="1"/>
      <c r="Y26" s="3"/>
      <c r="Z26" s="1"/>
      <c r="AA26" s="1"/>
    </row>
    <row r="27" spans="1:27" s="2" customFormat="1" ht="42.75" customHeight="1" x14ac:dyDescent="0.25">
      <c r="A27" s="101" t="s">
        <v>66</v>
      </c>
      <c r="B27" s="122" t="s">
        <v>78</v>
      </c>
      <c r="C27" s="138"/>
      <c r="D27" s="138"/>
      <c r="E27" s="138"/>
      <c r="F27" s="139"/>
      <c r="G27" s="112" t="s">
        <v>79</v>
      </c>
      <c r="H27" s="5">
        <v>0</v>
      </c>
      <c r="I27" s="6">
        <v>1</v>
      </c>
      <c r="J27" s="74">
        <v>0</v>
      </c>
      <c r="K27" s="51">
        <v>3.3000000000000002E-2</v>
      </c>
      <c r="L27" s="83"/>
      <c r="M27" s="84">
        <f t="shared" si="5"/>
        <v>0</v>
      </c>
      <c r="N27" s="6"/>
      <c r="O27" s="7"/>
      <c r="P27" s="34"/>
      <c r="Q27" s="80">
        <v>69.12</v>
      </c>
      <c r="R27" s="81">
        <f t="shared" ref="R27:R50" si="6">SUM(M27*Q27)</f>
        <v>0</v>
      </c>
      <c r="S27" s="2">
        <v>2640</v>
      </c>
      <c r="T27" s="2" t="s">
        <v>80</v>
      </c>
      <c r="U27" s="103">
        <f t="shared" si="3"/>
        <v>-2640</v>
      </c>
      <c r="V27" s="2" t="s">
        <v>143</v>
      </c>
      <c r="W27" s="1"/>
      <c r="X27" s="1"/>
      <c r="Y27" s="3"/>
      <c r="Z27" s="1"/>
      <c r="AA27" s="1"/>
    </row>
    <row r="28" spans="1:27" s="2" customFormat="1" ht="42.75" customHeight="1" x14ac:dyDescent="0.25">
      <c r="A28" s="111" t="s">
        <v>66</v>
      </c>
      <c r="B28" s="168" t="s">
        <v>67</v>
      </c>
      <c r="C28" s="173"/>
      <c r="D28" s="173"/>
      <c r="E28" s="173"/>
      <c r="F28" s="174"/>
      <c r="G28" s="105" t="s">
        <v>81</v>
      </c>
      <c r="H28" s="85">
        <v>10000</v>
      </c>
      <c r="I28" s="86">
        <v>1</v>
      </c>
      <c r="J28" s="87">
        <f t="shared" ref="J28" si="7">SUM(H28*I28)</f>
        <v>10000</v>
      </c>
      <c r="K28" s="88">
        <v>6.6666000000000003E-2</v>
      </c>
      <c r="L28" s="89"/>
      <c r="M28" s="90">
        <f t="shared" si="5"/>
        <v>666.66000000000008</v>
      </c>
      <c r="N28" s="86"/>
      <c r="O28" s="91"/>
      <c r="P28" s="92"/>
      <c r="Q28" s="80">
        <v>69.12</v>
      </c>
      <c r="R28" s="93">
        <f t="shared" si="6"/>
        <v>46079.539200000007</v>
      </c>
      <c r="S28" s="2">
        <v>8400</v>
      </c>
      <c r="U28" s="103">
        <f t="shared" si="3"/>
        <v>-7733.34</v>
      </c>
      <c r="V28" s="2" t="s">
        <v>141</v>
      </c>
      <c r="W28" s="1"/>
      <c r="X28" s="1"/>
      <c r="Y28" s="3"/>
      <c r="Z28" s="1"/>
      <c r="AA28" s="1"/>
    </row>
    <row r="29" spans="1:27" s="2" customFormat="1" ht="42.75" customHeight="1" x14ac:dyDescent="0.25">
      <c r="A29" s="102" t="s">
        <v>66</v>
      </c>
      <c r="B29" s="175" t="s">
        <v>69</v>
      </c>
      <c r="C29" s="169"/>
      <c r="D29" s="169"/>
      <c r="E29" s="169"/>
      <c r="F29" s="170"/>
      <c r="G29" s="104" t="s">
        <v>82</v>
      </c>
      <c r="H29" s="85">
        <v>7000</v>
      </c>
      <c r="I29" s="86">
        <v>1</v>
      </c>
      <c r="J29" s="87">
        <f>SUM(H29*I29)</f>
        <v>7000</v>
      </c>
      <c r="K29" s="88">
        <v>0.03</v>
      </c>
      <c r="L29" s="89"/>
      <c r="M29" s="90">
        <f>SUM(J29*K29)</f>
        <v>210</v>
      </c>
      <c r="N29" s="94"/>
      <c r="O29" s="95"/>
      <c r="P29" s="96"/>
      <c r="Q29" s="80">
        <v>69.12</v>
      </c>
      <c r="R29" s="93">
        <f>SUM(M29*Q29)</f>
        <v>14515.2</v>
      </c>
      <c r="S29" s="2">
        <v>600</v>
      </c>
      <c r="U29" s="103">
        <f t="shared" si="3"/>
        <v>-390</v>
      </c>
      <c r="V29" s="2" t="s">
        <v>141</v>
      </c>
      <c r="W29" s="1"/>
      <c r="X29" s="1"/>
      <c r="Y29" s="3"/>
      <c r="Z29" s="1"/>
      <c r="AA29" s="1"/>
    </row>
    <row r="30" spans="1:27" s="2" customFormat="1" ht="42.75" customHeight="1" x14ac:dyDescent="0.25">
      <c r="A30" s="102" t="s">
        <v>66</v>
      </c>
      <c r="B30" s="172" t="s">
        <v>83</v>
      </c>
      <c r="C30" s="169"/>
      <c r="D30" s="169"/>
      <c r="E30" s="169"/>
      <c r="F30" s="170"/>
      <c r="G30" s="105" t="s">
        <v>84</v>
      </c>
      <c r="H30" s="85">
        <v>9000</v>
      </c>
      <c r="I30" s="86">
        <v>1</v>
      </c>
      <c r="J30" s="87">
        <v>9000</v>
      </c>
      <c r="K30" s="88">
        <v>0.06</v>
      </c>
      <c r="L30" s="89"/>
      <c r="M30" s="90">
        <f t="shared" ref="M30" si="8">SUM(J30*K30)</f>
        <v>540</v>
      </c>
      <c r="N30" s="86"/>
      <c r="O30" s="91"/>
      <c r="P30" s="92"/>
      <c r="Q30" s="80">
        <v>69.12</v>
      </c>
      <c r="R30" s="93">
        <f t="shared" ref="R30" si="9">SUM(M30*Q30)</f>
        <v>37324.800000000003</v>
      </c>
      <c r="S30" s="2">
        <v>8400</v>
      </c>
      <c r="U30" s="103">
        <f t="shared" si="3"/>
        <v>-7860</v>
      </c>
      <c r="V30" s="2" t="s">
        <v>141</v>
      </c>
      <c r="W30" s="1"/>
      <c r="X30" s="1"/>
      <c r="Y30" s="3"/>
      <c r="Z30" s="1"/>
      <c r="AA30" s="1"/>
    </row>
    <row r="31" spans="1:27" s="2" customFormat="1" ht="42.75" customHeight="1" x14ac:dyDescent="0.25">
      <c r="A31" s="102" t="s">
        <v>66</v>
      </c>
      <c r="B31" s="172" t="s">
        <v>85</v>
      </c>
      <c r="C31" s="169"/>
      <c r="D31" s="169"/>
      <c r="E31" s="169"/>
      <c r="F31" s="170"/>
      <c r="G31" s="105" t="s">
        <v>86</v>
      </c>
      <c r="H31" s="85">
        <v>6000</v>
      </c>
      <c r="I31" s="86">
        <v>1</v>
      </c>
      <c r="J31" s="87">
        <f>SUM(H31*I31)</f>
        <v>6000</v>
      </c>
      <c r="K31" s="88">
        <v>0.03</v>
      </c>
      <c r="L31" s="89"/>
      <c r="M31" s="90">
        <f>SUM(J31*K31)</f>
        <v>180</v>
      </c>
      <c r="N31" s="94"/>
      <c r="O31" s="95"/>
      <c r="P31" s="96"/>
      <c r="Q31" s="80">
        <v>69.12</v>
      </c>
      <c r="R31" s="93">
        <f>SUM(M31*Q31)</f>
        <v>12441.6</v>
      </c>
      <c r="S31" s="2">
        <v>600</v>
      </c>
      <c r="U31" s="103">
        <f t="shared" si="3"/>
        <v>-420</v>
      </c>
      <c r="V31" s="2" t="s">
        <v>141</v>
      </c>
      <c r="W31" s="1"/>
      <c r="X31" s="1"/>
      <c r="Y31" s="3"/>
      <c r="Z31" s="1"/>
      <c r="AA31" s="1"/>
    </row>
    <row r="32" spans="1:27" s="2" customFormat="1" ht="42.75" customHeight="1" x14ac:dyDescent="0.25">
      <c r="A32" s="111" t="s">
        <v>66</v>
      </c>
      <c r="B32" s="168" t="s">
        <v>87</v>
      </c>
      <c r="C32" s="176"/>
      <c r="D32" s="176"/>
      <c r="E32" s="176"/>
      <c r="F32" s="177"/>
      <c r="G32" s="105" t="s">
        <v>88</v>
      </c>
      <c r="H32" s="85">
        <v>7000</v>
      </c>
      <c r="I32" s="86">
        <v>1</v>
      </c>
      <c r="J32" s="87">
        <f t="shared" ref="J32" si="10">SUM(H32*I32)</f>
        <v>7000</v>
      </c>
      <c r="K32" s="88">
        <v>3.3000000000000002E-2</v>
      </c>
      <c r="L32" s="89"/>
      <c r="M32" s="90">
        <f t="shared" ref="M32:M35" si="11">SUM(J32*K32)</f>
        <v>231</v>
      </c>
      <c r="N32" s="86"/>
      <c r="O32" s="91"/>
      <c r="P32" s="92"/>
      <c r="Q32" s="80">
        <v>69.12</v>
      </c>
      <c r="R32" s="93">
        <f t="shared" ref="R32" si="12">SUM(M32*Q32)</f>
        <v>15966.720000000001</v>
      </c>
      <c r="S32" s="2">
        <v>660</v>
      </c>
      <c r="U32" s="103">
        <f t="shared" si="3"/>
        <v>-429</v>
      </c>
      <c r="V32" s="2" t="s">
        <v>141</v>
      </c>
      <c r="W32" s="1"/>
      <c r="X32" s="1"/>
      <c r="Y32" s="3"/>
      <c r="Z32" s="1"/>
      <c r="AA32" s="1"/>
    </row>
    <row r="33" spans="1:27" s="2" customFormat="1" ht="42.75" customHeight="1" x14ac:dyDescent="0.25">
      <c r="A33" s="111" t="s">
        <v>66</v>
      </c>
      <c r="B33" s="168" t="s">
        <v>89</v>
      </c>
      <c r="C33" s="169"/>
      <c r="D33" s="169"/>
      <c r="E33" s="169"/>
      <c r="F33" s="170"/>
      <c r="G33" s="105" t="s">
        <v>90</v>
      </c>
      <c r="H33" s="85">
        <v>9000</v>
      </c>
      <c r="I33" s="86">
        <v>1</v>
      </c>
      <c r="J33" s="87">
        <v>9000</v>
      </c>
      <c r="K33" s="88">
        <v>0.05</v>
      </c>
      <c r="L33" s="89"/>
      <c r="M33" s="90">
        <f t="shared" si="11"/>
        <v>450</v>
      </c>
      <c r="N33" s="86"/>
      <c r="O33" s="91"/>
      <c r="P33" s="92"/>
      <c r="Q33" s="80">
        <v>69.12</v>
      </c>
      <c r="R33" s="93">
        <f>SUM(M33*Q33)</f>
        <v>31104.000000000004</v>
      </c>
      <c r="S33" s="2">
        <v>5000</v>
      </c>
      <c r="U33" s="103">
        <f t="shared" si="3"/>
        <v>-4550</v>
      </c>
      <c r="V33" s="2" t="s">
        <v>141</v>
      </c>
      <c r="W33" s="1"/>
      <c r="X33" s="1"/>
      <c r="Y33" s="3"/>
      <c r="Z33" s="1"/>
      <c r="AA33" s="1"/>
    </row>
    <row r="34" spans="1:27" s="2" customFormat="1" ht="42.75" customHeight="1" x14ac:dyDescent="0.25">
      <c r="A34" s="111" t="s">
        <v>66</v>
      </c>
      <c r="B34" s="171" t="s">
        <v>91</v>
      </c>
      <c r="C34" s="169"/>
      <c r="D34" s="169"/>
      <c r="E34" s="169"/>
      <c r="F34" s="170"/>
      <c r="G34" s="105" t="s">
        <v>92</v>
      </c>
      <c r="H34" s="97">
        <v>9000</v>
      </c>
      <c r="I34" s="94">
        <v>1</v>
      </c>
      <c r="J34" s="87">
        <v>9000</v>
      </c>
      <c r="K34" s="98">
        <v>0.05</v>
      </c>
      <c r="L34" s="89"/>
      <c r="M34" s="90">
        <f t="shared" si="11"/>
        <v>450</v>
      </c>
      <c r="N34" s="94"/>
      <c r="O34" s="95"/>
      <c r="P34" s="96"/>
      <c r="Q34" s="80">
        <v>69.12</v>
      </c>
      <c r="R34" s="93">
        <f t="shared" ref="R34:R35" si="13">SUM(M34*Q34)</f>
        <v>31104.000000000004</v>
      </c>
      <c r="S34" s="2">
        <v>2000</v>
      </c>
      <c r="U34" s="103">
        <f t="shared" si="3"/>
        <v>-1550</v>
      </c>
      <c r="V34" s="2" t="s">
        <v>141</v>
      </c>
      <c r="W34" s="1"/>
      <c r="X34" s="1"/>
      <c r="Y34" s="3"/>
      <c r="Z34" s="1"/>
      <c r="AA34" s="1"/>
    </row>
    <row r="35" spans="1:27" s="2" customFormat="1" ht="42.75" customHeight="1" x14ac:dyDescent="0.25">
      <c r="A35" s="102" t="s">
        <v>66</v>
      </c>
      <c r="B35" s="145" t="s">
        <v>93</v>
      </c>
      <c r="C35" s="146"/>
      <c r="D35" s="146"/>
      <c r="E35" s="146"/>
      <c r="F35" s="147"/>
      <c r="G35" s="104" t="s">
        <v>94</v>
      </c>
      <c r="H35" s="97">
        <v>7000</v>
      </c>
      <c r="I35" s="94">
        <v>1</v>
      </c>
      <c r="J35" s="87">
        <v>7000</v>
      </c>
      <c r="K35" s="98">
        <v>3.3000000000000002E-2</v>
      </c>
      <c r="L35" s="99"/>
      <c r="M35" s="100">
        <f t="shared" si="11"/>
        <v>231</v>
      </c>
      <c r="N35" s="94"/>
      <c r="O35" s="95"/>
      <c r="P35" s="96"/>
      <c r="Q35" s="80">
        <v>69.12</v>
      </c>
      <c r="R35" s="93">
        <f t="shared" si="13"/>
        <v>15966.720000000001</v>
      </c>
      <c r="S35" s="2">
        <v>2640</v>
      </c>
      <c r="U35" s="103">
        <f t="shared" si="3"/>
        <v>-2409</v>
      </c>
      <c r="V35" s="2" t="s">
        <v>141</v>
      </c>
      <c r="W35" s="1"/>
      <c r="X35" s="1"/>
      <c r="Y35" s="3"/>
      <c r="Z35" s="1"/>
      <c r="AA35" s="1"/>
    </row>
    <row r="36" spans="1:27" s="2" customFormat="1" ht="51" customHeight="1" x14ac:dyDescent="0.25">
      <c r="A36" s="101" t="s">
        <v>95</v>
      </c>
      <c r="B36" s="128" t="s">
        <v>96</v>
      </c>
      <c r="C36" s="129"/>
      <c r="D36" s="129"/>
      <c r="E36" s="129"/>
      <c r="F36" s="130"/>
      <c r="G36" s="112" t="s">
        <v>97</v>
      </c>
      <c r="H36" s="5">
        <v>0</v>
      </c>
      <c r="I36" s="6">
        <v>0</v>
      </c>
      <c r="J36" s="53">
        <v>0</v>
      </c>
      <c r="K36" s="51">
        <v>0.66</v>
      </c>
      <c r="L36" s="66"/>
      <c r="M36" s="66">
        <f t="shared" si="5"/>
        <v>0</v>
      </c>
      <c r="N36" s="6"/>
      <c r="O36" s="7"/>
      <c r="P36" s="34"/>
      <c r="Q36" s="80">
        <v>69.12</v>
      </c>
      <c r="R36" s="68">
        <f t="shared" si="6"/>
        <v>0</v>
      </c>
      <c r="S36" s="2">
        <v>66</v>
      </c>
      <c r="U36" s="103">
        <f t="shared" si="3"/>
        <v>-66</v>
      </c>
      <c r="V36" s="118" t="s">
        <v>140</v>
      </c>
      <c r="W36" s="1"/>
      <c r="X36" s="1"/>
      <c r="Y36" s="3"/>
      <c r="Z36" s="1"/>
      <c r="AA36" s="1"/>
    </row>
    <row r="37" spans="1:27" s="2" customFormat="1" ht="43.5" customHeight="1" x14ac:dyDescent="0.25">
      <c r="A37" s="101" t="s">
        <v>98</v>
      </c>
      <c r="B37" s="128" t="s">
        <v>99</v>
      </c>
      <c r="C37" s="129"/>
      <c r="D37" s="129"/>
      <c r="E37" s="129"/>
      <c r="F37" s="130"/>
      <c r="G37" s="112" t="s">
        <v>100</v>
      </c>
      <c r="H37" s="5">
        <v>0</v>
      </c>
      <c r="I37" s="6">
        <v>1</v>
      </c>
      <c r="J37" s="53">
        <v>0</v>
      </c>
      <c r="K37" s="51">
        <v>2</v>
      </c>
      <c r="L37" s="66"/>
      <c r="M37" s="66">
        <f t="shared" si="5"/>
        <v>0</v>
      </c>
      <c r="N37" s="6"/>
      <c r="O37" s="7"/>
      <c r="P37" s="34"/>
      <c r="Q37" s="80">
        <v>69.12</v>
      </c>
      <c r="R37" s="68">
        <f t="shared" si="6"/>
        <v>0</v>
      </c>
      <c r="S37" s="2">
        <v>100</v>
      </c>
      <c r="U37" s="103">
        <f t="shared" si="3"/>
        <v>-100</v>
      </c>
      <c r="V37" s="118" t="s">
        <v>140</v>
      </c>
      <c r="W37" s="1"/>
      <c r="X37" s="1"/>
      <c r="Y37" s="3"/>
      <c r="Z37" s="1"/>
      <c r="AA37" s="1"/>
    </row>
    <row r="38" spans="1:27" s="2" customFormat="1" ht="35.1" customHeight="1" x14ac:dyDescent="0.25">
      <c r="A38" s="101" t="s">
        <v>98</v>
      </c>
      <c r="B38" s="128" t="s">
        <v>101</v>
      </c>
      <c r="C38" s="131"/>
      <c r="D38" s="131"/>
      <c r="E38" s="131"/>
      <c r="F38" s="132"/>
      <c r="G38" s="112" t="s">
        <v>102</v>
      </c>
      <c r="H38" s="5">
        <v>0</v>
      </c>
      <c r="I38" s="6">
        <v>1</v>
      </c>
      <c r="J38" s="53">
        <v>0</v>
      </c>
      <c r="K38" s="51">
        <v>0.17</v>
      </c>
      <c r="L38" s="66"/>
      <c r="M38" s="66">
        <f t="shared" si="5"/>
        <v>0</v>
      </c>
      <c r="N38" s="6"/>
      <c r="O38" s="7"/>
      <c r="P38" s="34"/>
      <c r="Q38" s="80">
        <v>69.12</v>
      </c>
      <c r="R38" s="68">
        <f t="shared" si="6"/>
        <v>0</v>
      </c>
      <c r="S38" s="2">
        <v>83</v>
      </c>
      <c r="U38" s="103">
        <f>M38-S38</f>
        <v>-83</v>
      </c>
      <c r="V38" s="118" t="s">
        <v>140</v>
      </c>
      <c r="W38" s="1"/>
      <c r="X38" s="1"/>
      <c r="Y38" s="3"/>
      <c r="Z38" s="1"/>
      <c r="AA38" s="1"/>
    </row>
    <row r="39" spans="1:27" s="2" customFormat="1" ht="35.1" customHeight="1" x14ac:dyDescent="0.25">
      <c r="A39" s="101" t="s">
        <v>98</v>
      </c>
      <c r="B39" s="128" t="s">
        <v>103</v>
      </c>
      <c r="C39" s="131"/>
      <c r="D39" s="131"/>
      <c r="E39" s="131"/>
      <c r="F39" s="132"/>
      <c r="G39" s="112" t="s">
        <v>104</v>
      </c>
      <c r="H39" s="5">
        <v>0</v>
      </c>
      <c r="I39" s="6">
        <v>1</v>
      </c>
      <c r="J39" s="53">
        <v>0</v>
      </c>
      <c r="K39" s="51">
        <v>0.33</v>
      </c>
      <c r="L39" s="66"/>
      <c r="M39" s="66">
        <f t="shared" si="5"/>
        <v>0</v>
      </c>
      <c r="N39" s="6"/>
      <c r="O39" s="7"/>
      <c r="P39" s="34"/>
      <c r="Q39" s="80">
        <v>69.12</v>
      </c>
      <c r="R39" s="68">
        <f t="shared" si="6"/>
        <v>0</v>
      </c>
      <c r="S39" s="2">
        <v>165</v>
      </c>
      <c r="U39" s="103">
        <f t="shared" ref="U39:U48" si="14">M39-S39</f>
        <v>-165</v>
      </c>
      <c r="V39" s="118" t="s">
        <v>140</v>
      </c>
      <c r="W39" s="1"/>
      <c r="X39" s="1"/>
      <c r="Y39" s="3"/>
      <c r="Z39" s="1"/>
      <c r="AA39" s="1"/>
    </row>
    <row r="40" spans="1:27" s="2" customFormat="1" ht="35.1" customHeight="1" x14ac:dyDescent="0.25">
      <c r="A40" s="101" t="s">
        <v>105</v>
      </c>
      <c r="B40" s="167" t="s">
        <v>106</v>
      </c>
      <c r="C40" s="131"/>
      <c r="D40" s="131"/>
      <c r="E40" s="131"/>
      <c r="F40" s="132"/>
      <c r="G40" s="112" t="s">
        <v>107</v>
      </c>
      <c r="H40" s="5">
        <v>25000</v>
      </c>
      <c r="I40" s="6">
        <v>1</v>
      </c>
      <c r="J40" s="53">
        <v>25000</v>
      </c>
      <c r="K40" s="51">
        <v>0.25</v>
      </c>
      <c r="L40" s="66"/>
      <c r="M40" s="66">
        <f t="shared" si="5"/>
        <v>6250</v>
      </c>
      <c r="N40" s="6"/>
      <c r="O40" s="7"/>
      <c r="P40" s="34"/>
      <c r="Q40" s="80">
        <v>69.12</v>
      </c>
      <c r="R40" s="68">
        <f>SUM(L40*Q40)</f>
        <v>0</v>
      </c>
      <c r="S40" s="2">
        <v>5</v>
      </c>
      <c r="T40" s="103">
        <f>M40-S40</f>
        <v>6245</v>
      </c>
      <c r="V40" s="118" t="s">
        <v>142</v>
      </c>
      <c r="W40" s="1"/>
      <c r="X40" s="1"/>
      <c r="Y40" s="3"/>
      <c r="Z40" s="1"/>
      <c r="AA40" s="1"/>
    </row>
    <row r="41" spans="1:27" s="2" customFormat="1" ht="35.1" customHeight="1" x14ac:dyDescent="0.25">
      <c r="A41" s="101" t="s">
        <v>108</v>
      </c>
      <c r="B41" s="128" t="s">
        <v>109</v>
      </c>
      <c r="C41" s="131"/>
      <c r="D41" s="131"/>
      <c r="E41" s="131"/>
      <c r="F41" s="132"/>
      <c r="G41" s="112" t="s">
        <v>110</v>
      </c>
      <c r="H41" s="5">
        <v>0</v>
      </c>
      <c r="I41" s="6">
        <v>1</v>
      </c>
      <c r="J41" s="53">
        <v>0</v>
      </c>
      <c r="K41" s="51">
        <v>0.25</v>
      </c>
      <c r="L41" s="66"/>
      <c r="M41" s="66">
        <f t="shared" si="5"/>
        <v>0</v>
      </c>
      <c r="N41" s="6"/>
      <c r="O41" s="7"/>
      <c r="P41" s="34"/>
      <c r="Q41" s="80">
        <v>69.12</v>
      </c>
      <c r="R41" s="68">
        <f t="shared" si="6"/>
        <v>0</v>
      </c>
      <c r="S41" s="2">
        <v>62.5</v>
      </c>
      <c r="U41" s="103">
        <f t="shared" si="14"/>
        <v>-62.5</v>
      </c>
      <c r="V41" s="118" t="s">
        <v>140</v>
      </c>
      <c r="W41" s="1"/>
      <c r="X41" s="1"/>
      <c r="Y41" s="3"/>
      <c r="Z41" s="1"/>
      <c r="AA41" s="1"/>
    </row>
    <row r="42" spans="1:27" s="2" customFormat="1" ht="35.1" customHeight="1" x14ac:dyDescent="0.25">
      <c r="A42" s="101" t="s">
        <v>98</v>
      </c>
      <c r="B42" s="128" t="s">
        <v>111</v>
      </c>
      <c r="C42" s="131"/>
      <c r="D42" s="131"/>
      <c r="E42" s="131"/>
      <c r="F42" s="132"/>
      <c r="G42" s="112" t="s">
        <v>112</v>
      </c>
      <c r="H42" s="5">
        <v>0</v>
      </c>
      <c r="I42" s="6">
        <v>1</v>
      </c>
      <c r="J42" s="53">
        <v>0</v>
      </c>
      <c r="K42" s="51">
        <v>20</v>
      </c>
      <c r="L42" s="66"/>
      <c r="M42" s="66">
        <f t="shared" si="5"/>
        <v>0</v>
      </c>
      <c r="N42" s="6"/>
      <c r="O42" s="7"/>
      <c r="P42" s="34"/>
      <c r="Q42" s="80">
        <v>69.12</v>
      </c>
      <c r="R42" s="68">
        <f t="shared" si="6"/>
        <v>0</v>
      </c>
      <c r="S42" s="2">
        <v>400</v>
      </c>
      <c r="U42" s="103">
        <f t="shared" si="14"/>
        <v>-400</v>
      </c>
      <c r="V42" s="118" t="s">
        <v>140</v>
      </c>
      <c r="W42" s="1"/>
      <c r="X42" s="1"/>
      <c r="Y42" s="3"/>
      <c r="Z42" s="1"/>
      <c r="AA42" s="1"/>
    </row>
    <row r="43" spans="1:27" s="2" customFormat="1" ht="35.1" customHeight="1" x14ac:dyDescent="0.25">
      <c r="A43" s="101" t="s">
        <v>98</v>
      </c>
      <c r="B43" s="128" t="s">
        <v>113</v>
      </c>
      <c r="C43" s="131"/>
      <c r="D43" s="131"/>
      <c r="E43" s="131"/>
      <c r="F43" s="132"/>
      <c r="G43" s="112" t="s">
        <v>114</v>
      </c>
      <c r="H43" s="5">
        <v>0</v>
      </c>
      <c r="I43" s="6">
        <v>1</v>
      </c>
      <c r="J43" s="53">
        <v>0</v>
      </c>
      <c r="K43" s="51">
        <v>0.25</v>
      </c>
      <c r="L43" s="66"/>
      <c r="M43" s="66">
        <f t="shared" si="5"/>
        <v>0</v>
      </c>
      <c r="N43" s="6"/>
      <c r="O43" s="7"/>
      <c r="P43" s="34"/>
      <c r="Q43" s="80">
        <v>69.12</v>
      </c>
      <c r="R43" s="68">
        <f t="shared" si="6"/>
        <v>0</v>
      </c>
      <c r="S43" s="2">
        <v>5</v>
      </c>
      <c r="U43" s="103">
        <f t="shared" si="14"/>
        <v>-5</v>
      </c>
      <c r="V43" s="118" t="s">
        <v>140</v>
      </c>
      <c r="W43" s="1"/>
      <c r="X43" s="1"/>
      <c r="Y43" s="3"/>
      <c r="Z43" s="1"/>
      <c r="AA43" s="1"/>
    </row>
    <row r="44" spans="1:27" s="2" customFormat="1" ht="35.1" customHeight="1" x14ac:dyDescent="0.25">
      <c r="A44" s="101" t="s">
        <v>98</v>
      </c>
      <c r="B44" s="167" t="s">
        <v>115</v>
      </c>
      <c r="C44" s="131"/>
      <c r="D44" s="131"/>
      <c r="E44" s="131"/>
      <c r="F44" s="132"/>
      <c r="G44" s="112" t="s">
        <v>116</v>
      </c>
      <c r="H44" s="5">
        <v>0</v>
      </c>
      <c r="I44" s="6">
        <v>1</v>
      </c>
      <c r="J44" s="53">
        <v>0</v>
      </c>
      <c r="K44" s="51">
        <v>0.75</v>
      </c>
      <c r="L44" s="66"/>
      <c r="M44" s="66">
        <f t="shared" si="5"/>
        <v>0</v>
      </c>
      <c r="N44" s="6"/>
      <c r="O44" s="7"/>
      <c r="P44" s="34"/>
      <c r="Q44" s="80">
        <v>69.12</v>
      </c>
      <c r="R44" s="68">
        <f t="shared" si="6"/>
        <v>0</v>
      </c>
      <c r="S44" s="2">
        <v>375</v>
      </c>
      <c r="U44" s="103">
        <f t="shared" si="14"/>
        <v>-375</v>
      </c>
      <c r="V44" s="118" t="s">
        <v>140</v>
      </c>
      <c r="W44" s="1"/>
      <c r="X44" s="1"/>
      <c r="Y44" s="3"/>
      <c r="Z44" s="1"/>
      <c r="AA44" s="1"/>
    </row>
    <row r="45" spans="1:27" s="2" customFormat="1" ht="35.1" customHeight="1" x14ac:dyDescent="0.25">
      <c r="A45" s="101" t="s">
        <v>117</v>
      </c>
      <c r="B45" s="128" t="s">
        <v>118</v>
      </c>
      <c r="C45" s="131"/>
      <c r="D45" s="131"/>
      <c r="E45" s="131"/>
      <c r="F45" s="132"/>
      <c r="G45" s="112" t="s">
        <v>119</v>
      </c>
      <c r="H45" s="5">
        <v>1000</v>
      </c>
      <c r="I45" s="6">
        <v>1</v>
      </c>
      <c r="J45" s="53">
        <v>1000</v>
      </c>
      <c r="K45" s="51">
        <v>0.17</v>
      </c>
      <c r="L45" s="66"/>
      <c r="M45" s="66">
        <f t="shared" si="5"/>
        <v>170</v>
      </c>
      <c r="N45" s="6"/>
      <c r="O45" s="7"/>
      <c r="P45" s="34"/>
      <c r="Q45" s="80">
        <v>69.12</v>
      </c>
      <c r="R45" s="68">
        <f t="shared" si="6"/>
        <v>11750.400000000001</v>
      </c>
      <c r="S45" s="2">
        <v>403.75000000000006</v>
      </c>
      <c r="T45" s="103">
        <f>M45-S45</f>
        <v>-233.75000000000006</v>
      </c>
      <c r="V45" s="118" t="s">
        <v>142</v>
      </c>
      <c r="W45" s="1"/>
      <c r="X45" s="1"/>
      <c r="Y45" s="3"/>
      <c r="Z45" s="1"/>
      <c r="AA45" s="1"/>
    </row>
    <row r="46" spans="1:27" s="2" customFormat="1" ht="35.1" customHeight="1" x14ac:dyDescent="0.25">
      <c r="A46" s="101" t="s">
        <v>98</v>
      </c>
      <c r="B46" s="167" t="s">
        <v>120</v>
      </c>
      <c r="C46" s="131"/>
      <c r="D46" s="131"/>
      <c r="E46" s="131"/>
      <c r="F46" s="132"/>
      <c r="G46" s="112" t="s">
        <v>121</v>
      </c>
      <c r="H46" s="5">
        <v>0</v>
      </c>
      <c r="I46" s="6">
        <v>1</v>
      </c>
      <c r="J46" s="53">
        <v>0</v>
      </c>
      <c r="K46" s="51">
        <v>0.08</v>
      </c>
      <c r="L46" s="66"/>
      <c r="M46" s="66">
        <f t="shared" si="5"/>
        <v>0</v>
      </c>
      <c r="N46" s="6"/>
      <c r="O46" s="7"/>
      <c r="P46" s="34"/>
      <c r="Q46" s="80">
        <v>69.12</v>
      </c>
      <c r="R46" s="68">
        <f t="shared" si="6"/>
        <v>0</v>
      </c>
      <c r="S46" s="2">
        <v>40</v>
      </c>
      <c r="U46" s="103">
        <f t="shared" si="14"/>
        <v>-40</v>
      </c>
      <c r="V46" s="118" t="s">
        <v>140</v>
      </c>
      <c r="W46" s="1"/>
      <c r="X46" s="1"/>
      <c r="Y46" s="3"/>
      <c r="Z46" s="1"/>
      <c r="AA46" s="1"/>
    </row>
    <row r="47" spans="1:27" s="2" customFormat="1" ht="35.1" customHeight="1" x14ac:dyDescent="0.25">
      <c r="A47" s="101" t="s">
        <v>98</v>
      </c>
      <c r="B47" s="128" t="s">
        <v>122</v>
      </c>
      <c r="C47" s="131"/>
      <c r="D47" s="131"/>
      <c r="E47" s="131"/>
      <c r="F47" s="132"/>
      <c r="G47" s="112" t="s">
        <v>123</v>
      </c>
      <c r="H47" s="5">
        <v>0</v>
      </c>
      <c r="I47" s="6">
        <v>1</v>
      </c>
      <c r="J47" s="53">
        <v>0</v>
      </c>
      <c r="K47" s="51">
        <v>0.08</v>
      </c>
      <c r="L47" s="66"/>
      <c r="M47" s="66">
        <f t="shared" si="5"/>
        <v>0</v>
      </c>
      <c r="N47" s="6"/>
      <c r="O47" s="7"/>
      <c r="P47" s="34"/>
      <c r="Q47" s="80">
        <v>69.12</v>
      </c>
      <c r="R47" s="68">
        <f t="shared" si="6"/>
        <v>0</v>
      </c>
      <c r="S47" s="2">
        <v>40</v>
      </c>
      <c r="U47" s="103">
        <f t="shared" si="14"/>
        <v>-40</v>
      </c>
      <c r="V47" s="118" t="s">
        <v>140</v>
      </c>
      <c r="W47" s="1"/>
      <c r="X47" s="1"/>
      <c r="Y47" s="3"/>
      <c r="Z47" s="1"/>
      <c r="AA47" s="1"/>
    </row>
    <row r="48" spans="1:27" ht="27" customHeight="1" x14ac:dyDescent="0.25">
      <c r="A48" s="101" t="s">
        <v>124</v>
      </c>
      <c r="B48" s="128" t="s">
        <v>125</v>
      </c>
      <c r="C48" s="131"/>
      <c r="D48" s="131"/>
      <c r="E48" s="131"/>
      <c r="F48" s="132"/>
      <c r="G48" s="112" t="s">
        <v>126</v>
      </c>
      <c r="H48" s="5">
        <v>0</v>
      </c>
      <c r="I48" s="6">
        <v>1</v>
      </c>
      <c r="J48" s="53">
        <v>0</v>
      </c>
      <c r="K48" s="51">
        <v>0.08</v>
      </c>
      <c r="L48" s="66"/>
      <c r="M48" s="66">
        <f t="shared" si="5"/>
        <v>0</v>
      </c>
      <c r="N48" s="6"/>
      <c r="O48" s="7"/>
      <c r="P48" s="34"/>
      <c r="Q48" s="80">
        <v>69.12</v>
      </c>
      <c r="R48" s="68">
        <f t="shared" si="6"/>
        <v>0</v>
      </c>
      <c r="S48" s="2">
        <v>8</v>
      </c>
      <c r="T48" s="2"/>
      <c r="U48" s="103">
        <f t="shared" si="14"/>
        <v>-8</v>
      </c>
      <c r="V48" s="118" t="s">
        <v>140</v>
      </c>
      <c r="W48" s="2"/>
      <c r="X48" s="2"/>
      <c r="Y48" s="21"/>
      <c r="Z48" s="2"/>
    </row>
    <row r="49" spans="1:26" ht="27.75" customHeight="1" x14ac:dyDescent="0.25">
      <c r="A49" s="101" t="s">
        <v>127</v>
      </c>
      <c r="B49" s="167" t="s">
        <v>128</v>
      </c>
      <c r="C49" s="131"/>
      <c r="D49" s="131"/>
      <c r="E49" s="131"/>
      <c r="F49" s="132"/>
      <c r="G49" s="112" t="s">
        <v>129</v>
      </c>
      <c r="H49" s="5">
        <v>200</v>
      </c>
      <c r="I49" s="6">
        <v>1</v>
      </c>
      <c r="J49" s="53">
        <v>200</v>
      </c>
      <c r="K49" s="51">
        <v>0.41</v>
      </c>
      <c r="L49" s="66"/>
      <c r="M49" s="66">
        <f>SUM(J49*K49)</f>
        <v>82</v>
      </c>
      <c r="N49" s="6"/>
      <c r="O49" s="7"/>
      <c r="P49" s="34"/>
      <c r="Q49" s="80">
        <v>69.12</v>
      </c>
      <c r="R49" s="68">
        <f>SUM(M49*Q49)</f>
        <v>5667.84</v>
      </c>
      <c r="S49" s="2">
        <v>410</v>
      </c>
      <c r="T49" s="103">
        <f>M49-S49</f>
        <v>-328</v>
      </c>
      <c r="U49" s="2"/>
      <c r="V49" s="118" t="s">
        <v>142</v>
      </c>
      <c r="W49" s="2"/>
      <c r="X49" s="2"/>
      <c r="Y49" s="21"/>
      <c r="Z49" s="2"/>
    </row>
    <row r="50" spans="1:26" ht="30.75" customHeight="1" x14ac:dyDescent="0.25">
      <c r="A50" s="101" t="s">
        <v>130</v>
      </c>
      <c r="B50" s="125" t="s">
        <v>136</v>
      </c>
      <c r="C50" s="126"/>
      <c r="D50" s="126"/>
      <c r="E50" s="126"/>
      <c r="F50" s="127"/>
      <c r="G50" s="112" t="s">
        <v>131</v>
      </c>
      <c r="H50" s="5">
        <v>100</v>
      </c>
      <c r="I50" s="6">
        <v>1</v>
      </c>
      <c r="J50" s="53">
        <v>100</v>
      </c>
      <c r="K50" s="51">
        <v>0.5</v>
      </c>
      <c r="L50" s="66"/>
      <c r="M50" s="66">
        <f t="shared" si="5"/>
        <v>50</v>
      </c>
      <c r="N50" s="6"/>
      <c r="O50" s="7"/>
      <c r="P50" s="34"/>
      <c r="Q50" s="80">
        <v>69.12</v>
      </c>
      <c r="R50" s="68">
        <f t="shared" si="6"/>
        <v>3456</v>
      </c>
      <c r="S50" s="2">
        <v>5</v>
      </c>
      <c r="T50" s="103">
        <f>M50-S50</f>
        <v>45</v>
      </c>
      <c r="U50" s="2"/>
      <c r="V50" s="118" t="s">
        <v>142</v>
      </c>
      <c r="Y50" s="3"/>
    </row>
    <row r="51" spans="1:26" ht="50.1" customHeight="1" x14ac:dyDescent="0.25">
      <c r="A51" s="20"/>
      <c r="B51" s="164" t="s">
        <v>132</v>
      </c>
      <c r="C51" s="165"/>
      <c r="D51" s="165"/>
      <c r="E51" s="165"/>
      <c r="F51" s="166"/>
      <c r="G51" s="57"/>
      <c r="H51" s="58">
        <f>SUM(H20:H50)</f>
        <v>100300</v>
      </c>
      <c r="I51" s="113">
        <v>3.04</v>
      </c>
      <c r="J51" s="54">
        <f>SUM(J20:J50)</f>
        <v>100300</v>
      </c>
      <c r="K51" s="62"/>
      <c r="L51" s="54">
        <f>SUM(L20:L26)</f>
        <v>0</v>
      </c>
      <c r="M51" s="54">
        <f>SUM(M20:M50)</f>
        <v>12427.16</v>
      </c>
      <c r="N51" s="62"/>
      <c r="O51" s="62"/>
      <c r="P51" s="18">
        <f>SUM(P20:P50)</f>
        <v>0</v>
      </c>
      <c r="Q51" s="64"/>
      <c r="R51" s="69">
        <f>SUM(R20:R50)</f>
        <v>426965.29919999995</v>
      </c>
      <c r="S51" s="2">
        <f>SUM(S20:S50)</f>
        <v>67851.55</v>
      </c>
      <c r="T51" s="103">
        <f>SUM(T20:T50)</f>
        <v>-9438.5499999999993</v>
      </c>
      <c r="U51" s="103">
        <f>SUM(U20:U50)</f>
        <v>-45985.84</v>
      </c>
    </row>
    <row r="52" spans="1:26" ht="13.8" thickBot="1" x14ac:dyDescent="0.2">
      <c r="A52" s="22"/>
      <c r="B52" s="142" t="s">
        <v>133</v>
      </c>
      <c r="C52" s="143"/>
      <c r="D52" s="143"/>
      <c r="E52" s="143"/>
      <c r="F52" s="144"/>
      <c r="G52" s="59"/>
      <c r="H52" s="60"/>
      <c r="I52" s="61"/>
      <c r="J52" s="55">
        <f>SUM(J20:J50)</f>
        <v>100300</v>
      </c>
      <c r="K52" s="63"/>
      <c r="L52" s="55">
        <f>SUM(L51)</f>
        <v>0</v>
      </c>
      <c r="M52" s="55">
        <f>SUM(M51)</f>
        <v>12427.16</v>
      </c>
      <c r="N52" s="62"/>
      <c r="O52" s="63"/>
      <c r="P52" s="19">
        <f>SUM(P51)</f>
        <v>0</v>
      </c>
      <c r="Q52" s="65"/>
      <c r="R52" s="70">
        <f>SUM(R51)</f>
        <v>426965.29919999995</v>
      </c>
    </row>
    <row r="53" spans="1:26" ht="38.25" customHeight="1" thickBot="1" x14ac:dyDescent="0.2">
      <c r="A53" s="119" t="s">
        <v>134</v>
      </c>
      <c r="B53" s="120"/>
      <c r="C53" s="120"/>
      <c r="D53" s="120"/>
      <c r="E53" s="120"/>
      <c r="F53" s="121"/>
      <c r="G53" s="59"/>
      <c r="H53" s="60"/>
      <c r="I53" s="61"/>
      <c r="J53" s="56">
        <f>SUM(J52+N52)</f>
        <v>100300</v>
      </c>
      <c r="K53" s="63"/>
      <c r="L53" s="67"/>
      <c r="M53" s="56">
        <f>SUM(M52+P52)</f>
        <v>12427.16</v>
      </c>
      <c r="N53" s="62"/>
      <c r="O53" s="63"/>
      <c r="P53" s="19"/>
      <c r="Q53" s="63"/>
      <c r="R53" s="71"/>
    </row>
    <row r="54" spans="1:26" ht="12" x14ac:dyDescent="0.25">
      <c r="I54" s="4">
        <v>3.0426000000000002</v>
      </c>
      <c r="J54" s="82"/>
      <c r="M54" s="82"/>
    </row>
    <row r="55" spans="1:26" ht="24" x14ac:dyDescent="0.25">
      <c r="A55" s="114" t="s">
        <v>137</v>
      </c>
      <c r="B55" s="115">
        <v>10000</v>
      </c>
    </row>
    <row r="56" spans="1:26" ht="36" x14ac:dyDescent="0.25">
      <c r="A56" s="116" t="s">
        <v>138</v>
      </c>
      <c r="B56" s="117">
        <v>10.029999999999999</v>
      </c>
    </row>
    <row r="57" spans="1:26" ht="24" x14ac:dyDescent="0.25">
      <c r="A57" s="116" t="s">
        <v>139</v>
      </c>
      <c r="B57" s="117">
        <v>0.12389831</v>
      </c>
    </row>
  </sheetData>
  <mergeCells count="53">
    <mergeCell ref="B28:F28"/>
    <mergeCell ref="B29:F29"/>
    <mergeCell ref="B32:F32"/>
    <mergeCell ref="I3:N9"/>
    <mergeCell ref="N12:P13"/>
    <mergeCell ref="O5:P6"/>
    <mergeCell ref="A1:H9"/>
    <mergeCell ref="P1:P2"/>
    <mergeCell ref="I1:N1"/>
    <mergeCell ref="H12:L13"/>
    <mergeCell ref="A10:F11"/>
    <mergeCell ref="H10:P11"/>
    <mergeCell ref="B51:F51"/>
    <mergeCell ref="B36:F36"/>
    <mergeCell ref="B21:F21"/>
    <mergeCell ref="B39:F39"/>
    <mergeCell ref="B19:F19"/>
    <mergeCell ref="B48:F48"/>
    <mergeCell ref="B49:F49"/>
    <mergeCell ref="B46:F46"/>
    <mergeCell ref="B45:F45"/>
    <mergeCell ref="B40:F40"/>
    <mergeCell ref="B44:F44"/>
    <mergeCell ref="B43:F43"/>
    <mergeCell ref="B33:F33"/>
    <mergeCell ref="B34:F34"/>
    <mergeCell ref="B30:F30"/>
    <mergeCell ref="B31:F31"/>
    <mergeCell ref="S12:U13"/>
    <mergeCell ref="S14:S19"/>
    <mergeCell ref="T14:T19"/>
    <mergeCell ref="U14:U19"/>
    <mergeCell ref="B16:F16"/>
    <mergeCell ref="L14:M14"/>
    <mergeCell ref="L15:M15"/>
    <mergeCell ref="L16:M16"/>
    <mergeCell ref="Q12:R13"/>
    <mergeCell ref="A53:F53"/>
    <mergeCell ref="B20:F20"/>
    <mergeCell ref="B50:F50"/>
    <mergeCell ref="B37:F37"/>
    <mergeCell ref="B38:F38"/>
    <mergeCell ref="B25:F25"/>
    <mergeCell ref="B24:F24"/>
    <mergeCell ref="B23:F23"/>
    <mergeCell ref="B26:F26"/>
    <mergeCell ref="B27:F27"/>
    <mergeCell ref="B22:F22"/>
    <mergeCell ref="B52:F52"/>
    <mergeCell ref="B42:F42"/>
    <mergeCell ref="B41:F41"/>
    <mergeCell ref="B47:F47"/>
    <mergeCell ref="B35:F35"/>
  </mergeCells>
  <phoneticPr fontId="0" type="noConversion"/>
  <printOptions horizontalCentered="1"/>
  <pageMargins left="0.25" right="0.25" top="0.4" bottom="0.75" header="0.5" footer="0.5"/>
  <pageSetup scale="75" orientation="landscape" r:id="rId1"/>
  <headerFooter differentOddEven="1" alignWithMargins="0">
    <oddHeader xml:space="preserve">&amp;C&amp;"Times New Roman,Bold"&amp;7USDA-FPAC-BC SUMMARY OF INFORMATION COLLECTION
&amp;RPage &amp;P of &amp;N
</oddHeader>
    <oddFooter xml:space="preserve">&amp;C&amp;"Times New Roman,Regular"&amp;6            </oddFooter>
  </headerFooter>
  <ignoredErrors>
    <ignoredError sqref="R20:R5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AD0BA64CDB64099B7E08FD0EE1B67" ma:contentTypeVersion="3" ma:contentTypeDescription="Create a new document." ma:contentTypeScope="" ma:versionID="a579a010488ca41071b8e603cd89f62c">
  <xsd:schema xmlns:xsd="http://www.w3.org/2001/XMLSchema" xmlns:xs="http://www.w3.org/2001/XMLSchema" xmlns:p="http://schemas.microsoft.com/office/2006/metadata/properties" xmlns:ns2="0ceaf539-5e19-42a0-86ed-7265b2f61ef8" targetNamespace="http://schemas.microsoft.com/office/2006/metadata/properties" ma:root="true" ma:fieldsID="aec7b072d59d51777e8ca2b6468ece03" ns2:_="">
    <xsd:import namespace="0ceaf539-5e19-42a0-86ed-7265b2f61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af539-5e19-42a0-86ed-7265b2f61e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4CCD1E-2B09-4CA2-98AA-5E3D04FEC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af539-5e19-42a0-86ed-7265b2f61e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DEF84-A9D5-41B4-8532-3F18D609A4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C1DB30-EF06-4F62-B088-94EDF766F7D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Yarbro, Talina - FPAC-FBC, ID</cp:lastModifiedBy>
  <cp:revision/>
  <dcterms:created xsi:type="dcterms:W3CDTF">2000-01-10T18:54:20Z</dcterms:created>
  <dcterms:modified xsi:type="dcterms:W3CDTF">2026-10-02T14:35:22Z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0x01010019FAD0BA64CDB64099B7E08FD0EE1B67</vt:lpwstr>
  </property>
</Properties>
</file>