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ryan.larson\Desktop\PRA\"/>
    </mc:Choice>
  </mc:AlternateContent>
  <xr:revisionPtr revIDLastSave="0" documentId="8_{97E9F546-FA87-492A-9496-198CF5650070}" xr6:coauthVersionLast="47" xr6:coauthVersionMax="47" xr10:uidLastSave="{00000000-0000-0000-0000-000000000000}"/>
  <bookViews>
    <workbookView xWindow="22130" yWindow="970" windowWidth="14400" windowHeight="7270" xr2:uid="{00000000-000D-0000-FFFF-FFFF00000000}"/>
  </bookViews>
  <sheets>
    <sheet name="Sheet1" sheetId="1" r:id="rId1"/>
    <sheet name="Cost to Fed Government"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D19" i="1"/>
  <c r="E22" i="1"/>
  <c r="F3" i="1" l="1"/>
  <c r="H15" i="1" l="1"/>
  <c r="H12" i="1"/>
  <c r="H9" i="1"/>
  <c r="H6" i="1"/>
  <c r="H3" i="1"/>
  <c r="A2" i="2"/>
  <c r="A3" i="2"/>
  <c r="E15" i="1" l="1"/>
  <c r="G15" i="1" s="1"/>
  <c r="E12" i="1"/>
  <c r="G12" i="1" s="1"/>
  <c r="E6" i="1"/>
  <c r="G6" i="1" s="1"/>
  <c r="E3" i="1"/>
  <c r="G3" i="1" l="1"/>
  <c r="I3" i="1"/>
  <c r="B3" i="2"/>
  <c r="D3" i="2" s="1"/>
  <c r="I15" i="1"/>
  <c r="K6" i="1"/>
  <c r="I6" i="1"/>
  <c r="K12" i="1"/>
  <c r="K3" i="1"/>
  <c r="K15" i="1"/>
  <c r="E9" i="1"/>
  <c r="G9" i="1" l="1"/>
  <c r="I9" i="1" s="1"/>
  <c r="E19" i="1"/>
  <c r="G19" i="1"/>
  <c r="F19" i="1"/>
  <c r="B2" i="2"/>
  <c r="K9" i="1"/>
  <c r="H19" i="1" s="1"/>
  <c r="B4" i="2" l="1"/>
  <c r="D2" i="2"/>
  <c r="D4" i="2" s="1"/>
</calcChain>
</file>

<file path=xl/sharedStrings.xml><?xml version="1.0" encoding="utf-8"?>
<sst xmlns="http://schemas.openxmlformats.org/spreadsheetml/2006/main" count="75" uniqueCount="29">
  <si>
    <t>Information Collection</t>
  </si>
  <si>
    <t>Regulation</t>
  </si>
  <si>
    <t>Number of Respondents</t>
  </si>
  <si>
    <t>Annual Number of Responses per Carrier</t>
  </si>
  <si>
    <t>Total Annual Responses</t>
  </si>
  <si>
    <t>Hours per Response</t>
  </si>
  <si>
    <t>Total Burden Hours</t>
  </si>
  <si>
    <t>Salary Cost per Hour</t>
  </si>
  <si>
    <t>Total Salary Cost</t>
  </si>
  <si>
    <t>Burden Cost per Hour</t>
  </si>
  <si>
    <t>Annual Burden Costs</t>
  </si>
  <si>
    <t>Testing Requirements for Non-Bulk Packaging - Reporting</t>
  </si>
  <si>
    <t>Additional Test Reports - Reporting</t>
  </si>
  <si>
    <t>Minutes per Response</t>
  </si>
  <si>
    <t>Test Reports - Recordkeeping</t>
  </si>
  <si>
    <t>Closure Instructions - Reporting</t>
  </si>
  <si>
    <t>178.2; 178.601</t>
  </si>
  <si>
    <t>Closure Instructions - Recordkeeping</t>
  </si>
  <si>
    <t>Total Number of Respondents</t>
  </si>
  <si>
    <t>Total Number of Responses</t>
  </si>
  <si>
    <t>Total Burden Cost</t>
  </si>
  <si>
    <t>OES Mean Hourly Wage</t>
  </si>
  <si>
    <t>Compensation Percentage</t>
  </si>
  <si>
    <t>Adjusted Mean Hourly Wage</t>
  </si>
  <si>
    <t>Occupation labor rates based on 2025 Occupational and Employment Statistics Survey (OES) for “Transportation, Storage, and Distribution Managers (11-3071)” in the Transportation and Warehousing industry. The hourly mean wage for this occupation ($52.36) is adjusted to reflect the total costs of employee compensation based on the BLS Employer Costs for Employee Compensation Summary, which indicates that wages for civilian workers are 68.3 percent of total compensation (total wage = wage rate/wage % of total compensation).</t>
  </si>
  <si>
    <t>Total Recordkeeping Hours</t>
  </si>
  <si>
    <t>Salary Cost - GS13 per Hour</t>
  </si>
  <si>
    <t>Total</t>
  </si>
  <si>
    <t>Cost to review and approve approvals PHMSA used annual wage data from the Office of Personnel Management (OPM) to estimate wages for its staff at the 2026 General Schedule (GS) level 13, step 1, wage class for the Washington-Baltimore-Northern Virginia metropolitan area. In accordance with the OMB Circular No. A-76 (M-07-02; 2006), PHMSA included a load factor of 36.45 percent for the Federal wage to account for fringe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</si>
</sst>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quot;$&quot;#,##0.00"/>
    <numFmt numFmtId="166" formatCode="0.0000"/>
  </numFmts>
  <fonts count="9" x14ac:knownFonts="1">
    <font>
      <sz val="11"/>
      <color theme="1"/>
      <name val="Calibri"/>
      <family val="2"/>
      <scheme val="minor"/>
    </font>
    <font>
      <sz val="12"/>
      <color theme="1"/>
      <name val="Times New Roman"/>
      <family val="1"/>
    </font>
    <font>
      <b/>
      <u/>
      <sz val="12"/>
      <color theme="1"/>
      <name val="Times New Roman"/>
      <family val="1"/>
    </font>
    <font>
      <b/>
      <sz val="12"/>
      <color theme="1"/>
      <name val="Times New Roman"/>
      <family val="1"/>
    </font>
    <font>
      <u/>
      <sz val="12"/>
      <color theme="1"/>
      <name val="Times New Roman"/>
      <family val="1"/>
    </font>
    <font>
      <sz val="11"/>
      <color theme="1"/>
      <name val="Calibri"/>
      <family val="2"/>
      <scheme val="minor"/>
    </font>
    <font>
      <u/>
      <sz val="11"/>
      <color theme="10"/>
      <name val="Calibri"/>
      <family val="2"/>
      <scheme val="minor"/>
    </font>
    <font>
      <b/>
      <u/>
      <sz val="12"/>
      <color rgb="FF000000"/>
      <name val="Times New Roman"/>
      <family val="1"/>
    </font>
    <font>
      <b/>
      <sz val="11"/>
      <name val="Times New Roman"/>
      <family val="1"/>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theme="2"/>
      </left>
      <right/>
      <top style="thin">
        <color theme="2"/>
      </top>
      <bottom style="thin">
        <color theme="2"/>
      </bottom>
      <diagonal/>
    </border>
    <border>
      <left style="thin">
        <color indexed="64"/>
      </left>
      <right style="thin">
        <color indexed="64"/>
      </right>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double">
        <color auto="1"/>
      </left>
      <right style="double">
        <color auto="1"/>
      </right>
      <top style="double">
        <color auto="1"/>
      </top>
      <bottom style="double">
        <color auto="1"/>
      </bottom>
      <diagonal/>
    </border>
  </borders>
  <cellStyleXfs count="3">
    <xf numFmtId="0" fontId="0" fillId="0" borderId="0"/>
    <xf numFmtId="9" fontId="5" fillId="0" borderId="0" applyFont="0" applyFill="0" applyBorder="0" applyAlignment="0" applyProtection="0"/>
    <xf numFmtId="0" fontId="6" fillId="0" borderId="0" applyNumberFormat="0" applyFill="0" applyBorder="0" applyAlignment="0" applyProtection="0"/>
  </cellStyleXfs>
  <cellXfs count="44">
    <xf numFmtId="0" fontId="0" fillId="0" borderId="0" xfId="0"/>
    <xf numFmtId="0" fontId="1" fillId="0" borderId="1" xfId="0" applyFont="1" applyBorder="1" applyAlignment="1">
      <alignment wrapText="1"/>
    </xf>
    <xf numFmtId="0" fontId="1" fillId="0" borderId="0" xfId="0" applyFont="1" applyFill="1" applyAlignment="1">
      <alignment wrapText="1"/>
    </xf>
    <xf numFmtId="0" fontId="1" fillId="0" borderId="1" xfId="0" applyFont="1" applyFill="1" applyBorder="1" applyAlignment="1">
      <alignment wrapText="1"/>
    </xf>
    <xf numFmtId="1" fontId="1" fillId="0" borderId="1" xfId="0" applyNumberFormat="1" applyFont="1" applyFill="1" applyBorder="1" applyAlignment="1">
      <alignment wrapText="1"/>
    </xf>
    <xf numFmtId="0" fontId="4" fillId="0" borderId="1" xfId="0" applyFont="1" applyFill="1" applyBorder="1" applyAlignment="1">
      <alignment horizontal="center" wrapText="1"/>
    </xf>
    <xf numFmtId="8" fontId="1" fillId="0" borderId="1" xfId="0" applyNumberFormat="1" applyFont="1" applyFill="1" applyBorder="1" applyAlignment="1">
      <alignment wrapText="1"/>
    </xf>
    <xf numFmtId="0" fontId="1" fillId="0" borderId="0" xfId="0" applyFont="1" applyFill="1"/>
    <xf numFmtId="1" fontId="1" fillId="0" borderId="1" xfId="0" applyNumberFormat="1" applyFont="1" applyFill="1" applyBorder="1"/>
    <xf numFmtId="0" fontId="3" fillId="0" borderId="1" xfId="0" applyFont="1" applyFill="1" applyBorder="1"/>
    <xf numFmtId="1" fontId="3" fillId="0" borderId="1" xfId="0" applyNumberFormat="1" applyFont="1" applyFill="1" applyBorder="1"/>
    <xf numFmtId="165" fontId="3" fillId="0" borderId="1" xfId="0" applyNumberFormat="1" applyFont="1" applyFill="1" applyBorder="1"/>
    <xf numFmtId="0" fontId="2" fillId="0" borderId="1" xfId="0" applyFont="1" applyFill="1" applyBorder="1" applyAlignment="1">
      <alignment horizontal="center" wrapText="1"/>
    </xf>
    <xf numFmtId="164" fontId="1" fillId="0" borderId="1" xfId="0" applyNumberFormat="1" applyFont="1" applyFill="1" applyBorder="1" applyAlignment="1">
      <alignment wrapText="1"/>
    </xf>
    <xf numFmtId="6" fontId="1" fillId="0" borderId="1" xfId="0" applyNumberFormat="1" applyFont="1" applyFill="1" applyBorder="1" applyAlignment="1">
      <alignment wrapText="1"/>
    </xf>
    <xf numFmtId="8" fontId="1" fillId="0" borderId="2" xfId="0" applyNumberFormat="1" applyFont="1" applyFill="1" applyBorder="1" applyAlignment="1">
      <alignment wrapText="1"/>
    </xf>
    <xf numFmtId="0" fontId="1" fillId="2" borderId="3" xfId="0" applyFont="1" applyFill="1" applyBorder="1" applyAlignment="1">
      <alignment wrapText="1"/>
    </xf>
    <xf numFmtId="0" fontId="1" fillId="0" borderId="0" xfId="0" applyFont="1" applyFill="1" applyBorder="1" applyAlignment="1">
      <alignment wrapText="1"/>
    </xf>
    <xf numFmtId="1" fontId="1" fillId="0" borderId="0" xfId="0" applyNumberFormat="1" applyFont="1" applyFill="1" applyBorder="1" applyAlignment="1">
      <alignment wrapText="1"/>
    </xf>
    <xf numFmtId="8" fontId="1" fillId="0" borderId="0" xfId="0" applyNumberFormat="1" applyFont="1" applyFill="1" applyBorder="1" applyAlignment="1">
      <alignment wrapText="1"/>
    </xf>
    <xf numFmtId="164" fontId="1" fillId="0" borderId="0" xfId="0" applyNumberFormat="1" applyFont="1" applyFill="1" applyBorder="1" applyAlignment="1">
      <alignment wrapText="1"/>
    </xf>
    <xf numFmtId="0" fontId="2" fillId="0" borderId="2" xfId="0" applyFont="1" applyFill="1" applyBorder="1" applyAlignment="1">
      <alignment horizontal="center" wrapText="1"/>
    </xf>
    <xf numFmtId="0" fontId="1" fillId="0" borderId="2" xfId="0" applyFont="1" applyFill="1" applyBorder="1" applyAlignment="1">
      <alignment wrapText="1"/>
    </xf>
    <xf numFmtId="1" fontId="1" fillId="0" borderId="2" xfId="0" applyNumberFormat="1" applyFont="1" applyFill="1" applyBorder="1" applyAlignment="1">
      <alignment wrapText="1"/>
    </xf>
    <xf numFmtId="6" fontId="1" fillId="0" borderId="2" xfId="0" applyNumberFormat="1" applyFont="1" applyFill="1" applyBorder="1" applyAlignment="1">
      <alignment wrapText="1"/>
    </xf>
    <xf numFmtId="164" fontId="1" fillId="0" borderId="2" xfId="0" applyNumberFormat="1" applyFont="1" applyFill="1" applyBorder="1" applyAlignment="1">
      <alignment wrapText="1"/>
    </xf>
    <xf numFmtId="0" fontId="2" fillId="0" borderId="5" xfId="0" applyFont="1" applyFill="1" applyBorder="1" applyAlignment="1">
      <alignment horizontal="center" wrapText="1"/>
    </xf>
    <xf numFmtId="0" fontId="1" fillId="0" borderId="4" xfId="0" applyFont="1" applyFill="1" applyBorder="1" applyAlignment="1">
      <alignment wrapText="1"/>
    </xf>
    <xf numFmtId="1" fontId="1" fillId="0" borderId="4" xfId="0" applyNumberFormat="1" applyFont="1" applyFill="1" applyBorder="1" applyAlignment="1">
      <alignment wrapText="1"/>
    </xf>
    <xf numFmtId="8" fontId="1" fillId="0" borderId="4" xfId="0" applyNumberFormat="1" applyFont="1" applyFill="1" applyBorder="1" applyAlignment="1">
      <alignment wrapText="1"/>
    </xf>
    <xf numFmtId="164" fontId="1" fillId="0" borderId="4" xfId="0" applyNumberFormat="1" applyFont="1" applyFill="1" applyBorder="1" applyAlignment="1">
      <alignment wrapText="1"/>
    </xf>
    <xf numFmtId="6" fontId="1" fillId="0" borderId="4" xfId="0" applyNumberFormat="1" applyFont="1" applyFill="1" applyBorder="1" applyAlignment="1">
      <alignment wrapText="1"/>
    </xf>
    <xf numFmtId="166" fontId="1" fillId="0" borderId="2" xfId="0" applyNumberFormat="1" applyFont="1" applyFill="1" applyBorder="1" applyAlignment="1">
      <alignment wrapText="1"/>
    </xf>
    <xf numFmtId="0" fontId="6" fillId="0" borderId="2" xfId="2" applyFill="1" applyBorder="1" applyAlignment="1">
      <alignment wrapText="1"/>
    </xf>
    <xf numFmtId="0" fontId="6" fillId="0" borderId="1" xfId="2" applyFill="1" applyBorder="1" applyAlignment="1">
      <alignment wrapText="1"/>
    </xf>
    <xf numFmtId="0" fontId="6" fillId="0" borderId="1" xfId="2" applyFill="1" applyBorder="1" applyAlignment="1">
      <alignment horizontal="right" wrapText="1"/>
    </xf>
    <xf numFmtId="0" fontId="7" fillId="0" borderId="1" xfId="0" applyFont="1" applyBorder="1" applyAlignment="1">
      <alignment horizontal="center" wrapText="1"/>
    </xf>
    <xf numFmtId="0" fontId="1" fillId="0" borderId="1" xfId="0" applyFont="1" applyBorder="1" applyAlignment="1">
      <alignment vertical="center" wrapText="1"/>
    </xf>
    <xf numFmtId="164" fontId="1" fillId="0" borderId="1" xfId="0" applyNumberFormat="1" applyFont="1" applyBorder="1" applyAlignment="1">
      <alignment vertical="center" wrapText="1"/>
    </xf>
    <xf numFmtId="10" fontId="1" fillId="0" borderId="1" xfId="0" applyNumberFormat="1" applyFont="1" applyBorder="1" applyAlignment="1">
      <alignment vertical="center" wrapText="1"/>
    </xf>
    <xf numFmtId="165" fontId="1" fillId="0" borderId="1" xfId="0" applyNumberFormat="1" applyFont="1" applyBorder="1" applyAlignment="1">
      <alignment vertical="center" wrapText="1"/>
    </xf>
    <xf numFmtId="8" fontId="1" fillId="0" borderId="6" xfId="0" applyNumberFormat="1" applyFont="1" applyFill="1" applyBorder="1" applyAlignment="1">
      <alignment wrapText="1"/>
    </xf>
    <xf numFmtId="9" fontId="1" fillId="0" borderId="6" xfId="1" applyFont="1" applyFill="1" applyBorder="1" applyAlignment="1">
      <alignment wrapText="1"/>
    </xf>
    <xf numFmtId="0" fontId="8" fillId="0" borderId="7" xfId="0" applyFont="1" applyBorder="1" applyAlignment="1">
      <alignment wrapText="1"/>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cfr.gov/current/title-49/subtitle-B/chapter-I/subchapter-C/part-178/subpart-M/section-178.601" TargetMode="External"/><Relationship Id="rId2" Type="http://schemas.openxmlformats.org/officeDocument/2006/relationships/hyperlink" Target="https://www.ecfr.gov/current/title-49/subtitle-B/chapter-I/subchapter-C/part-178/subpart-M/section-178.601" TargetMode="External"/><Relationship Id="rId1" Type="http://schemas.openxmlformats.org/officeDocument/2006/relationships/hyperlink" Target="https://www.ecfr.gov/current/title-49/subtitle-B/chapter-I/subchapter-C/part-178/subpart-M/section-178.601" TargetMode="External"/><Relationship Id="rId6" Type="http://schemas.openxmlformats.org/officeDocument/2006/relationships/printerSettings" Target="../printerSettings/printerSettings1.bin"/><Relationship Id="rId5" Type="http://schemas.openxmlformats.org/officeDocument/2006/relationships/hyperlink" Target="https://www.ecfr.gov/current/title-49/subtitle-B/chapter-I/subchapter-C/part-178/section-178.2" TargetMode="External"/><Relationship Id="rId4" Type="http://schemas.openxmlformats.org/officeDocument/2006/relationships/hyperlink" Target="https://www.ecfr.gov/current/title-49/subtitle-B/chapter-I/subchapter-C/part-173/subpart-E/section-173.16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2"/>
  <sheetViews>
    <sheetView tabSelected="1" zoomScale="90" zoomScaleNormal="90" workbookViewId="0">
      <selection activeCell="J13" sqref="J13"/>
    </sheetView>
  </sheetViews>
  <sheetFormatPr defaultColWidth="9.1796875" defaultRowHeight="15.75" customHeight="1" x14ac:dyDescent="0.35"/>
  <cols>
    <col min="1" max="1" width="40.26953125" style="2" customWidth="1"/>
    <col min="2" max="2" width="11.453125" style="2" customWidth="1"/>
    <col min="3" max="3" width="15.1796875" style="2" customWidth="1"/>
    <col min="4" max="4" width="15.26953125" style="2" customWidth="1"/>
    <col min="5" max="5" width="18" style="2" customWidth="1"/>
    <col min="6" max="6" width="15.453125" style="2" customWidth="1"/>
    <col min="7" max="7" width="15.1796875" style="2" customWidth="1"/>
    <col min="8" max="8" width="14.54296875" style="2" customWidth="1"/>
    <col min="9" max="9" width="15.26953125" style="2" customWidth="1"/>
    <col min="10" max="10" width="15" style="2" customWidth="1"/>
    <col min="11" max="11" width="16.1796875" style="2" customWidth="1"/>
    <col min="12" max="12" width="15.26953125" style="2" customWidth="1"/>
    <col min="13" max="16384" width="9.1796875" style="2"/>
  </cols>
  <sheetData>
    <row r="1" spans="1:12" ht="15.5" x14ac:dyDescent="0.35"/>
    <row r="2" spans="1:12" ht="60.5" x14ac:dyDescent="0.35">
      <c r="A2" s="21" t="s">
        <v>0</v>
      </c>
      <c r="B2" s="21" t="s">
        <v>1</v>
      </c>
      <c r="C2" s="21" t="s">
        <v>2</v>
      </c>
      <c r="D2" s="21" t="s">
        <v>3</v>
      </c>
      <c r="E2" s="21" t="s">
        <v>4</v>
      </c>
      <c r="F2" s="21" t="s">
        <v>5</v>
      </c>
      <c r="G2" s="21" t="s">
        <v>6</v>
      </c>
      <c r="H2" s="21" t="s">
        <v>7</v>
      </c>
      <c r="I2" s="21" t="s">
        <v>8</v>
      </c>
      <c r="J2" s="21" t="s">
        <v>9</v>
      </c>
      <c r="K2" s="21" t="s">
        <v>10</v>
      </c>
    </row>
    <row r="3" spans="1:12" ht="31" x14ac:dyDescent="0.35">
      <c r="A3" s="22" t="s">
        <v>11</v>
      </c>
      <c r="B3" s="33">
        <v>178.601</v>
      </c>
      <c r="C3" s="23">
        <v>5000</v>
      </c>
      <c r="D3" s="22">
        <v>3</v>
      </c>
      <c r="E3" s="23">
        <f>C3*D3</f>
        <v>15000</v>
      </c>
      <c r="F3" s="32">
        <f>2+(1/60)</f>
        <v>2.0166666666666666</v>
      </c>
      <c r="G3" s="22">
        <f>ROUND(E3*F3, 0)</f>
        <v>30250</v>
      </c>
      <c r="H3" s="15">
        <f>E22</f>
        <v>85.592972181551971</v>
      </c>
      <c r="I3" s="24">
        <f>G3*H3</f>
        <v>2589187.4084919472</v>
      </c>
      <c r="J3" s="25">
        <v>0</v>
      </c>
      <c r="K3" s="25">
        <f>G3*J3</f>
        <v>0</v>
      </c>
    </row>
    <row r="4" spans="1:12" ht="15.5" x14ac:dyDescent="0.35">
      <c r="A4" s="17"/>
      <c r="B4" s="17"/>
      <c r="C4" s="17"/>
      <c r="D4" s="17"/>
      <c r="E4" s="18"/>
      <c r="F4" s="17"/>
      <c r="G4" s="17"/>
      <c r="H4" s="19"/>
      <c r="I4" s="19"/>
      <c r="J4" s="20"/>
      <c r="K4" s="20"/>
      <c r="L4" s="17"/>
    </row>
    <row r="5" spans="1:12" ht="60.5" x14ac:dyDescent="0.35">
      <c r="A5" s="21" t="s">
        <v>0</v>
      </c>
      <c r="B5" s="26" t="s">
        <v>1</v>
      </c>
      <c r="C5" s="21" t="s">
        <v>2</v>
      </c>
      <c r="D5" s="21" t="s">
        <v>3</v>
      </c>
      <c r="E5" s="21" t="s">
        <v>4</v>
      </c>
      <c r="F5" s="21" t="s">
        <v>5</v>
      </c>
      <c r="G5" s="21" t="s">
        <v>6</v>
      </c>
      <c r="H5" s="21" t="s">
        <v>7</v>
      </c>
      <c r="I5" s="21" t="s">
        <v>8</v>
      </c>
      <c r="J5" s="21" t="s">
        <v>9</v>
      </c>
      <c r="K5" s="21" t="s">
        <v>10</v>
      </c>
    </row>
    <row r="6" spans="1:12" ht="15.5" x14ac:dyDescent="0.35">
      <c r="A6" s="27" t="s">
        <v>12</v>
      </c>
      <c r="B6" s="34">
        <v>173.16800000000001</v>
      </c>
      <c r="C6" s="28">
        <v>10</v>
      </c>
      <c r="D6" s="27">
        <v>3</v>
      </c>
      <c r="E6" s="28">
        <f>C6*D6</f>
        <v>30</v>
      </c>
      <c r="F6" s="27">
        <v>2</v>
      </c>
      <c r="G6" s="27">
        <f>ROUND(E6*F6, 0)</f>
        <v>60</v>
      </c>
      <c r="H6" s="29">
        <f>E22</f>
        <v>85.592972181551971</v>
      </c>
      <c r="I6" s="31">
        <f>G6*H6</f>
        <v>5135.5783308931186</v>
      </c>
      <c r="J6" s="30">
        <v>0</v>
      </c>
      <c r="K6" s="30">
        <f>G6*J6</f>
        <v>0</v>
      </c>
    </row>
    <row r="8" spans="1:12" ht="60.5" x14ac:dyDescent="0.35">
      <c r="A8" s="21" t="s">
        <v>0</v>
      </c>
      <c r="B8" s="21" t="s">
        <v>1</v>
      </c>
      <c r="C8" s="12" t="s">
        <v>2</v>
      </c>
      <c r="D8" s="21" t="s">
        <v>3</v>
      </c>
      <c r="E8" s="21" t="s">
        <v>4</v>
      </c>
      <c r="F8" s="12" t="s">
        <v>13</v>
      </c>
      <c r="G8" s="12" t="s">
        <v>6</v>
      </c>
      <c r="H8" s="12" t="s">
        <v>7</v>
      </c>
      <c r="I8" s="12" t="s">
        <v>8</v>
      </c>
      <c r="J8" s="12" t="s">
        <v>9</v>
      </c>
      <c r="K8" s="12" t="s">
        <v>10</v>
      </c>
    </row>
    <row r="9" spans="1:12" ht="15.5" x14ac:dyDescent="0.35">
      <c r="A9" s="3" t="s">
        <v>14</v>
      </c>
      <c r="B9" s="34">
        <v>178.601</v>
      </c>
      <c r="C9" s="4">
        <v>100</v>
      </c>
      <c r="D9" s="3">
        <v>10</v>
      </c>
      <c r="E9" s="4">
        <f>C9*D9</f>
        <v>1000</v>
      </c>
      <c r="F9" s="3">
        <v>6</v>
      </c>
      <c r="G9" s="3">
        <f>ROUND(E9*(F9/60), 0)</f>
        <v>100</v>
      </c>
      <c r="H9" s="6">
        <f>E22</f>
        <v>85.592972181551971</v>
      </c>
      <c r="I9" s="14">
        <f>G9*H9</f>
        <v>8559.2972181551977</v>
      </c>
      <c r="J9" s="13">
        <v>0</v>
      </c>
      <c r="K9" s="13">
        <f>G9*J9</f>
        <v>0</v>
      </c>
    </row>
    <row r="11" spans="1:12" ht="60.5" x14ac:dyDescent="0.35">
      <c r="A11" s="21" t="s">
        <v>0</v>
      </c>
      <c r="B11" s="21" t="s">
        <v>1</v>
      </c>
      <c r="C11" s="12" t="s">
        <v>2</v>
      </c>
      <c r="D11" s="21" t="s">
        <v>3</v>
      </c>
      <c r="E11" s="21" t="s">
        <v>4</v>
      </c>
      <c r="F11" s="12" t="s">
        <v>5</v>
      </c>
      <c r="G11" s="12" t="s">
        <v>6</v>
      </c>
      <c r="H11" s="12" t="s">
        <v>7</v>
      </c>
      <c r="I11" s="12" t="s">
        <v>8</v>
      </c>
      <c r="J11" s="12" t="s">
        <v>9</v>
      </c>
      <c r="K11" s="12" t="s">
        <v>10</v>
      </c>
    </row>
    <row r="12" spans="1:12" ht="29" x14ac:dyDescent="0.35">
      <c r="A12" s="3" t="s">
        <v>15</v>
      </c>
      <c r="B12" s="35" t="s">
        <v>16</v>
      </c>
      <c r="C12" s="4">
        <v>500</v>
      </c>
      <c r="D12" s="3">
        <v>1</v>
      </c>
      <c r="E12" s="4">
        <f>C12*D12</f>
        <v>500</v>
      </c>
      <c r="F12" s="3">
        <v>2</v>
      </c>
      <c r="G12" s="3">
        <f>ROUND(E12*F12,0)</f>
        <v>1000</v>
      </c>
      <c r="H12" s="6">
        <f>E22</f>
        <v>85.592972181551971</v>
      </c>
      <c r="I12" s="14">
        <f>G12*H12</f>
        <v>85592.972181551973</v>
      </c>
      <c r="J12" s="13">
        <v>0</v>
      </c>
      <c r="K12" s="13">
        <f>G12*J12</f>
        <v>0</v>
      </c>
    </row>
    <row r="14" spans="1:12" ht="60.5" x14ac:dyDescent="0.35">
      <c r="A14" s="21" t="s">
        <v>0</v>
      </c>
      <c r="B14" s="21" t="s">
        <v>1</v>
      </c>
      <c r="C14" s="12" t="s">
        <v>2</v>
      </c>
      <c r="D14" s="21" t="s">
        <v>3</v>
      </c>
      <c r="E14" s="21" t="s">
        <v>4</v>
      </c>
      <c r="F14" s="12" t="s">
        <v>13</v>
      </c>
      <c r="G14" s="12" t="s">
        <v>6</v>
      </c>
      <c r="H14" s="12" t="s">
        <v>7</v>
      </c>
      <c r="I14" s="12" t="s">
        <v>8</v>
      </c>
      <c r="J14" s="12" t="s">
        <v>9</v>
      </c>
      <c r="K14" s="12" t="s">
        <v>10</v>
      </c>
    </row>
    <row r="15" spans="1:12" ht="15.5" x14ac:dyDescent="0.35">
      <c r="A15" s="3" t="s">
        <v>17</v>
      </c>
      <c r="B15" s="34">
        <v>178.2</v>
      </c>
      <c r="C15" s="3">
        <v>16080</v>
      </c>
      <c r="D15" s="3">
        <v>1</v>
      </c>
      <c r="E15" s="4">
        <f>C15*D15</f>
        <v>16080</v>
      </c>
      <c r="F15" s="3">
        <v>5</v>
      </c>
      <c r="G15" s="4">
        <f>ROUND(E15*(F15/60),0)</f>
        <v>1340</v>
      </c>
      <c r="H15" s="6">
        <f>E22</f>
        <v>85.592972181551971</v>
      </c>
      <c r="I15" s="14">
        <f>G15*H15</f>
        <v>114694.58272327964</v>
      </c>
      <c r="J15" s="13">
        <v>0</v>
      </c>
      <c r="K15" s="13">
        <f>G15*J15</f>
        <v>0</v>
      </c>
    </row>
    <row r="17" spans="1:8" ht="15.5" x14ac:dyDescent="0.35"/>
    <row r="18" spans="1:8" ht="30.5" x14ac:dyDescent="0.35">
      <c r="D18" s="36" t="s">
        <v>18</v>
      </c>
      <c r="E18" s="36" t="s">
        <v>19</v>
      </c>
      <c r="F18" s="12" t="s">
        <v>6</v>
      </c>
      <c r="G18" s="12" t="s">
        <v>8</v>
      </c>
      <c r="H18" s="12" t="s">
        <v>20</v>
      </c>
    </row>
    <row r="19" spans="1:8" ht="15.5" x14ac:dyDescent="0.35">
      <c r="D19" s="4">
        <f>SUM(C3:C15)</f>
        <v>21690</v>
      </c>
      <c r="E19" s="4">
        <f>SUM(E3:E15)</f>
        <v>32610</v>
      </c>
      <c r="F19" s="3">
        <f>SUM(G3:G15)</f>
        <v>32750</v>
      </c>
      <c r="G19" s="14">
        <f>SUM(I3:I15)</f>
        <v>2803169.838945827</v>
      </c>
      <c r="H19" s="13">
        <f>SUM(K3:K15)</f>
        <v>0</v>
      </c>
    </row>
    <row r="20" spans="1:8" ht="15.75" customHeight="1" thickBot="1" x14ac:dyDescent="0.4"/>
    <row r="21" spans="1:8" ht="44.15" customHeight="1" thickTop="1" thickBot="1" x14ac:dyDescent="0.4">
      <c r="C21" s="43" t="s">
        <v>21</v>
      </c>
      <c r="D21" s="43" t="s">
        <v>22</v>
      </c>
      <c r="E21" s="43" t="s">
        <v>23</v>
      </c>
    </row>
    <row r="22" spans="1:8" ht="225.75" customHeight="1" thickTop="1" x14ac:dyDescent="0.35">
      <c r="A22" s="16" t="s">
        <v>24</v>
      </c>
      <c r="C22" s="41">
        <v>58.46</v>
      </c>
      <c r="D22" s="42">
        <v>0.68300000000000005</v>
      </c>
      <c r="E22" s="41">
        <f>C22/D22</f>
        <v>85.592972181551971</v>
      </c>
    </row>
  </sheetData>
  <hyperlinks>
    <hyperlink ref="B3" r:id="rId1" display="https://www.ecfr.gov/current/title-49/subtitle-B/chapter-I/subchapter-C/part-178/subpart-M/section-178.601" xr:uid="{318ECD85-92F3-4207-A4A3-7A6634B786F7}"/>
    <hyperlink ref="B9" r:id="rId2" display="https://www.ecfr.gov/current/title-49/subtitle-B/chapter-I/subchapter-C/part-178/subpart-M/section-178.601" xr:uid="{DA4E0BAA-9848-4271-A732-74DE8D921837}"/>
    <hyperlink ref="B12" r:id="rId3" xr:uid="{7C7D1CC7-75D3-44BA-AACE-78D3E698EDA9}"/>
    <hyperlink ref="B6" r:id="rId4" display="https://www.ecfr.gov/current/title-49/subtitle-B/chapter-I/subchapter-C/part-173/subpart-E/section-173.168" xr:uid="{125C8763-F92B-4A48-8084-929589C4A24A}"/>
    <hyperlink ref="B15" r:id="rId5" display="https://www.ecfr.gov/current/title-49/subtitle-B/chapter-I/subchapter-C/part-178/section-178.2" xr:uid="{7967A353-9491-43EA-954E-1E45D4D3F4F8}"/>
  </hyperlinks>
  <pageMargins left="0.7" right="0.7" top="0.75" bottom="0.75" header="0.3" footer="0.3"/>
  <pageSetup scale="70" orientation="landscape" horizontalDpi="300" verticalDpi="300"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8"/>
  <sheetViews>
    <sheetView workbookViewId="0">
      <selection activeCell="E3" sqref="E3"/>
    </sheetView>
  </sheetViews>
  <sheetFormatPr defaultColWidth="9.1796875" defaultRowHeight="15.5" x14ac:dyDescent="0.35"/>
  <cols>
    <col min="1" max="1" width="32.1796875" style="7" customWidth="1"/>
    <col min="2" max="2" width="17.453125" style="7" customWidth="1"/>
    <col min="3" max="3" width="17.81640625" style="7" customWidth="1"/>
    <col min="4" max="4" width="19.7265625" style="7" customWidth="1"/>
    <col min="5" max="16384" width="9.1796875" style="7"/>
  </cols>
  <sheetData>
    <row r="1" spans="1:4" s="2" customFormat="1" ht="46.5" x14ac:dyDescent="0.35">
      <c r="A1" s="3"/>
      <c r="B1" s="5" t="s">
        <v>25</v>
      </c>
      <c r="C1" s="5" t="s">
        <v>26</v>
      </c>
      <c r="D1" s="5" t="s">
        <v>8</v>
      </c>
    </row>
    <row r="2" spans="1:4" s="2" customFormat="1" x14ac:dyDescent="0.35">
      <c r="A2" s="3" t="str">
        <f>Sheet1!A9</f>
        <v>Test Reports - Recordkeeping</v>
      </c>
      <c r="B2" s="4">
        <f>Sheet1!G9</f>
        <v>100</v>
      </c>
      <c r="C2" s="6">
        <v>79.14</v>
      </c>
      <c r="D2" s="6">
        <f>B2*C2</f>
        <v>7914</v>
      </c>
    </row>
    <row r="3" spans="1:4" ht="31" x14ac:dyDescent="0.35">
      <c r="A3" s="1" t="str">
        <f>Sheet1!A15</f>
        <v>Closure Instructions - Recordkeeping</v>
      </c>
      <c r="B3" s="8">
        <f>Sheet1!G15</f>
        <v>1340</v>
      </c>
      <c r="C3" s="6">
        <v>79.14</v>
      </c>
      <c r="D3" s="6">
        <f>B3*C3</f>
        <v>106047.6</v>
      </c>
    </row>
    <row r="4" spans="1:4" x14ac:dyDescent="0.35">
      <c r="A4" s="9" t="s">
        <v>27</v>
      </c>
      <c r="B4" s="10">
        <f>SUM(B2:B3)</f>
        <v>1440</v>
      </c>
      <c r="C4" s="9"/>
      <c r="D4" s="11">
        <f>SUM(D2:D3)</f>
        <v>113961.60000000001</v>
      </c>
    </row>
    <row r="8" spans="1:4" ht="217" x14ac:dyDescent="0.35">
      <c r="A8" s="37" t="s">
        <v>28</v>
      </c>
      <c r="B8" s="38">
        <v>58</v>
      </c>
      <c r="C8" s="39">
        <v>0.36449999999999999</v>
      </c>
      <c r="D8" s="40">
        <v>79.14</v>
      </c>
    </row>
  </sheetData>
  <pageMargins left="0.7" right="0.7" top="0.75" bottom="0.75" header="0.3" footer="0.3"/>
  <pageSetup paperSize="193"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3ce6949-99fe-4549-b75a-2322037c47c1" xsi:nil="true"/>
    <lcf76f155ced4ddcb4097134ff3c332f xmlns="63ed583d-7590-47b9-98bc-2af72f9646ac">
      <Terms xmlns="http://schemas.microsoft.com/office/infopath/2007/PartnerControls"/>
    </lcf76f155ced4ddcb4097134ff3c332f>
    <Details xmlns="63ed583d-7590-47b9-98bc-2af72f9646a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23" ma:contentTypeDescription="Create a new document." ma:contentTypeScope="" ma:versionID="84e4c2143383a175b94425cdc6e4f45e">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2761d2c23573063de576a04d91a16e98"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element ref="ns2: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2aa446fb-c4e7-47d1-9e02-aae3431be3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Details" ma:index="24" nillable="true" ma:displayName="Details" ma:description="File Details" ma:format="Dropdown" ma:internalName="Detail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a733cde4-2013-41d4-a110-f16b355bebe5}" ma:internalName="TaxCatchAll" ma:showField="CatchAllData" ma:web="b3ce6949-99fe-4549-b75a-2322037c47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35A82F-B601-4FF1-8F3B-16E8E39F4E35}">
  <ds:schemaRefs>
    <ds:schemaRef ds:uri="http://schemas.microsoft.com/office/2006/metadata/properties"/>
    <ds:schemaRef ds:uri="http://schemas.microsoft.com/office/infopath/2007/PartnerControls"/>
    <ds:schemaRef ds:uri="b3ce6949-99fe-4549-b75a-2322037c47c1"/>
    <ds:schemaRef ds:uri="63ed583d-7590-47b9-98bc-2af72f9646ac"/>
  </ds:schemaRefs>
</ds:datastoreItem>
</file>

<file path=customXml/itemProps2.xml><?xml version="1.0" encoding="utf-8"?>
<ds:datastoreItem xmlns:ds="http://schemas.openxmlformats.org/officeDocument/2006/customXml" ds:itemID="{612413D6-405F-4BEC-AED9-8549198061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ed583d-7590-47b9-98bc-2af72f9646ac"/>
    <ds:schemaRef ds:uri="b3ce6949-99fe-4549-b75a-2322037c47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3F6A46E-DEB6-41C7-80D1-F2A9423E9F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Cost to Fed Government</vt:lpstr>
    </vt:vector>
  </TitlesOfParts>
  <Manager/>
  <Company>DOT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Larson, Ryan (PHMSA)</cp:lastModifiedBy>
  <cp:revision/>
  <dcterms:created xsi:type="dcterms:W3CDTF">2017-10-30T20:20:31Z</dcterms:created>
  <dcterms:modified xsi:type="dcterms:W3CDTF">2026-06-17T15:45:11Z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y fmtid="{D5CDD505-2E9C-101B-9397-08002B2CF9AE}" pid="3" name="MediaServiceImageTags">
    <vt:lpwstr/>
  </property>
</Properties>
</file>