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xvt3\Desktop\My Folders\OMB PRA\Actions and Files\DSTDP\STD PCHD FY26 Supplement\Draft Revision\"/>
    </mc:Choice>
  </mc:AlternateContent>
  <xr:revisionPtr revIDLastSave="0" documentId="13_ncr:1_{7EC654BC-453F-4107-B840-2480877F3C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 Form" sheetId="1" r:id="rId1"/>
    <sheet name="Data Quality Dashboard" sheetId="2" r:id="rId2"/>
    <sheet name="List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G29" i="2" s="1"/>
  <c r="C28" i="2"/>
  <c r="G28" i="2" s="1"/>
  <c r="C27" i="2"/>
  <c r="G27" i="2" s="1"/>
  <c r="C26" i="2"/>
  <c r="G26" i="2" s="1"/>
  <c r="C25" i="2"/>
  <c r="G25" i="2" s="1"/>
  <c r="D24" i="2"/>
  <c r="C24" i="2"/>
  <c r="G24" i="2" s="1"/>
  <c r="C22" i="2"/>
  <c r="G22" i="2" s="1"/>
  <c r="C21" i="2"/>
  <c r="G21" i="2" s="1"/>
  <c r="C20" i="2"/>
  <c r="G20" i="2" s="1"/>
  <c r="C19" i="2"/>
  <c r="G19" i="2" s="1"/>
  <c r="D18" i="2"/>
  <c r="C18" i="2"/>
  <c r="G18" i="2" s="1"/>
  <c r="C17" i="2"/>
  <c r="G17" i="2" s="1"/>
  <c r="C16" i="2"/>
  <c r="G16" i="2" s="1"/>
  <c r="C15" i="2"/>
  <c r="G15" i="2" s="1"/>
  <c r="C14" i="2"/>
  <c r="G14" i="2" s="1"/>
  <c r="C12" i="2"/>
  <c r="E12" i="2" s="1"/>
  <c r="C11" i="2"/>
  <c r="D11" i="2" s="1"/>
  <c r="C10" i="2"/>
  <c r="E10" i="2" s="1"/>
  <c r="C9" i="2"/>
  <c r="E9" i="2" s="1"/>
  <c r="C8" i="2"/>
  <c r="E8" i="2" s="1"/>
  <c r="C71" i="1"/>
  <c r="C70" i="1"/>
  <c r="C69" i="1"/>
  <c r="C68" i="1"/>
  <c r="G56" i="1"/>
  <c r="F56" i="1"/>
  <c r="E56" i="1"/>
  <c r="D56" i="1"/>
  <c r="C56" i="1"/>
  <c r="B56" i="1"/>
  <c r="G55" i="1"/>
  <c r="F55" i="1"/>
  <c r="E55" i="1"/>
  <c r="G54" i="1"/>
  <c r="F54" i="1"/>
  <c r="E54" i="1"/>
  <c r="G53" i="1"/>
  <c r="F53" i="1"/>
  <c r="E53" i="1"/>
  <c r="G52" i="1"/>
  <c r="F52" i="1"/>
  <c r="E52" i="1"/>
  <c r="D40" i="1"/>
  <c r="C40" i="1"/>
  <c r="B40" i="1"/>
  <c r="D17" i="1"/>
  <c r="D16" i="1"/>
  <c r="D15" i="1"/>
  <c r="G13" i="1"/>
  <c r="E25" i="2" l="1"/>
  <c r="E14" i="2"/>
  <c r="D20" i="2"/>
  <c r="D26" i="2"/>
  <c r="D9" i="2"/>
  <c r="E26" i="2"/>
  <c r="E15" i="2"/>
  <c r="E18" i="2"/>
  <c r="E27" i="2"/>
  <c r="D16" i="2"/>
  <c r="E19" i="2"/>
  <c r="E24" i="2"/>
  <c r="C23" i="2"/>
  <c r="G23" i="2" s="1"/>
  <c r="E16" i="2"/>
  <c r="D28" i="2"/>
  <c r="E28" i="2"/>
  <c r="D14" i="2"/>
  <c r="E17" i="2"/>
  <c r="E20" i="2"/>
  <c r="E29" i="2"/>
  <c r="E22" i="2"/>
  <c r="D22" i="2"/>
  <c r="E21" i="2"/>
  <c r="D10" i="2"/>
  <c r="E11" i="2"/>
  <c r="D12" i="2"/>
  <c r="D8" i="2"/>
  <c r="C13" i="2"/>
  <c r="D15" i="2"/>
  <c r="D17" i="2"/>
  <c r="D19" i="2"/>
  <c r="D21" i="2"/>
  <c r="D25" i="2"/>
  <c r="D27" i="2"/>
  <c r="D29" i="2"/>
  <c r="E23" i="2" l="1"/>
  <c r="D23" i="2"/>
  <c r="G13" i="2"/>
  <c r="D13" i="2"/>
  <c r="E13" i="2"/>
  <c r="A5" i="2" l="1"/>
  <c r="C5" i="2"/>
  <c r="B5" i="2"/>
</calcChain>
</file>

<file path=xl/sharedStrings.xml><?xml version="1.0" encoding="utf-8"?>
<sst xmlns="http://schemas.openxmlformats.org/spreadsheetml/2006/main" count="246" uniqueCount="184">
  <si>
    <t>Congenital Syphilis Point-of-Care Testing Supplement — Performance Measure Report</t>
  </si>
  <si>
    <t>Reporting Period: July 1, 2026 – February 28, 2027   |   Due: May 31, 2027 (within 90 days of period end)</t>
  </si>
  <si>
    <t>Recipient / Jurisdiction Name</t>
  </si>
  <si>
    <t>Reporting Period</t>
  </si>
  <si>
    <t>July 1, 2026 – February 28, 2027</t>
  </si>
  <si>
    <t>Report Submission Date</t>
  </si>
  <si>
    <t>SECTION 1 — Procurement (Financial Measures)</t>
  </si>
  <si>
    <t>First, indicate whether your program can distinguish purchases made with supplement funds from purchases made with other funds. Your answer determines which table to complete below.</t>
  </si>
  <si>
    <t>Can your program distinguish purchases made with supplement funds from purchases made with other funds?</t>
  </si>
  <si>
    <t>Yes</t>
  </si>
  <si>
    <t>Table A — Supplement vs. Other Funds (complete if you answered Yes)</t>
  </si>
  <si>
    <t>Item</t>
  </si>
  <si>
    <t>Purchased with
Supplement Funds</t>
  </si>
  <si>
    <t>Purchased with
Other Funds</t>
  </si>
  <si>
    <t>Total
Purchased</t>
  </si>
  <si>
    <t>Data Source</t>
  </si>
  <si>
    <t>Reporting Mechanism</t>
  </si>
  <si>
    <t>Unit of measure for procured tests/medications (e.g., unit, test kit, vial, dose)</t>
  </si>
  <si>
    <t>1a. Syphilis POCTs</t>
  </si>
  <si>
    <t>e.g., Purchase orders, procurement system…</t>
  </si>
  <si>
    <t>e.g., Pulled from finance system; filtered by fund code…</t>
  </si>
  <si>
    <t>1b. Other syphilis tests (non-POCT, e.g., RPR, TPPA, EIA)</t>
  </si>
  <si>
    <t>e.g., Lab ordering records, EHR procurement module…</t>
  </si>
  <si>
    <t>e.g., Exported lab order log; summed by test type…</t>
  </si>
  <si>
    <t>1c. Syphilis treatment medications (e.g., Bicillin L-A)</t>
  </si>
  <si>
    <t>e.g., Pharmacy procurement records, clinic supply logs…</t>
  </si>
  <si>
    <t>e.g., Pharmacy system export; specify unit type…</t>
  </si>
  <si>
    <t>Table B — Total All Funds (complete if you answered No)</t>
  </si>
  <si>
    <t>Total Purchased (All Funds)</t>
  </si>
  <si>
    <t>e.g., All procurement or purchase order records…</t>
  </si>
  <si>
    <t>e.g., Total POCT units procured July 1–Feb 28, all fund sources…</t>
  </si>
  <si>
    <t>1b. Other syphilis tests (non-POCT)</t>
  </si>
  <si>
    <t>e.g., All procurement or lab ordering records…</t>
  </si>
  <si>
    <t>e.g., Total non-POCT syphilis tests procured, all fund sources…</t>
  </si>
  <si>
    <t>e.g., All pharmacy or clinic procurement records…</t>
  </si>
  <si>
    <t>e.g., Total doses/units procured; specify unit type…</t>
  </si>
  <si>
    <t>⚑ Section 1 Data Quality</t>
  </si>
  <si>
    <t>Are there any data quality issues?</t>
  </si>
  <si>
    <t>No</t>
  </si>
  <si>
    <t>Describe the issue(s):</t>
  </si>
  <si>
    <t>Steps taken to address:</t>
  </si>
  <si>
    <t>Additional context for CDC:</t>
  </si>
  <si>
    <t>SECTION 2 — Syphilis Testing Activity (Programmatic Measures)</t>
  </si>
  <si>
    <t>Report ALL syphilis POCTs conducted at your site(s) during the period, regardless of funding source. Data source: testing logs, EHR, or disease surveillance system.</t>
  </si>
  <si>
    <t>Measure</t>
  </si>
  <si>
    <t>Total</t>
  </si>
  <si>
    <t>Women of Reproductive Age (15–44)</t>
  </si>
  <si>
    <t>Pregnant Women</t>
  </si>
  <si>
    <t>Other Notes</t>
  </si>
  <si>
    <t>2a. POCTs performed — Clinical / STD Clinic</t>
  </si>
  <si>
    <t>e.g., Clinic EHR, testing log…</t>
  </si>
  <si>
    <t>e.g., Exported from EHR by test type and visit date…</t>
  </si>
  <si>
    <t>2b. POCTs performed — Prenatal / OB Setting</t>
  </si>
  <si>
    <t>e.g., OB/prenatal clinic EHR, LIS…</t>
  </si>
  <si>
    <t>e.g., Pulled prenatal visit records filtered by POCT order…</t>
  </si>
  <si>
    <t>2c. POCTs performed — Community / Outreach Setting</t>
  </si>
  <si>
    <t>e.g., Outreach program log…</t>
  </si>
  <si>
    <t>e.g., Manual tally from outreach activity reports…</t>
  </si>
  <si>
    <t>2d. POCTs performed — Emergency Department</t>
  </si>
  <si>
    <t>e.g., ED information system, LIS…</t>
  </si>
  <si>
    <t>e.g., ED EHR query by test order code and date range…</t>
  </si>
  <si>
    <t>2e. POCTs performed — Partner Services Field Test</t>
  </si>
  <si>
    <t>e.g., Partner services field test log, EHR, LIS, or DIS activity records…</t>
  </si>
  <si>
    <t>e.g., Matched field test activity records by venue, test type, and date range…</t>
  </si>
  <si>
    <t>2f. POCTs performed — Other (specify venue in Data Source)</t>
  </si>
  <si>
    <t>e.g., Program-specific tracking system…</t>
  </si>
  <si>
    <t>2g. TOTAL POCTs Performed (sum of 2a–2f)</t>
  </si>
  <si>
    <t>Auto-calculated from rows above</t>
  </si>
  <si>
    <t>⚑ Section 2 Data Quality</t>
  </si>
  <si>
    <t>Select</t>
  </si>
  <si>
    <t>SECTION 3 — POCT Results &amp; Confirmatory Testing</t>
  </si>
  <si>
    <t>Source: LIS or requisition form records. Each reactive POCT should be linked to a confirmatory serologic result where available.</t>
  </si>
  <si>
    <t>Total Count</t>
  </si>
  <si>
    <t>Total Proportion</t>
  </si>
  <si>
    <t>WRA Proportion</t>
  </si>
  <si>
    <t>Pregnant Proportion</t>
  </si>
  <si>
    <t>3a. Number of reactive (positive) POCT results</t>
  </si>
  <si>
    <t>— (reference total)</t>
  </si>
  <si>
    <t>— (WRA reference total)</t>
  </si>
  <si>
    <t>— (Pregnant reference total)</t>
  </si>
  <si>
    <t>e.g., LIS reactive result query…</t>
  </si>
  <si>
    <t>e.g., Filtered LIS by reactive result and test date range…</t>
  </si>
  <si>
    <t>3b. Of reactive POCTs: number with a confirmatory test ordered</t>
  </si>
  <si>
    <t>e.g., LIS order records linked to reactive POCT results…</t>
  </si>
  <si>
    <t>e.g., Matched reactive POCT records to follow-up test orders…</t>
  </si>
  <si>
    <t>3c. Of confirmatory tests ordered: number confirmed positive (true positive)</t>
  </si>
  <si>
    <t>e.g., Confirmatory serologic result…</t>
  </si>
  <si>
    <t>e.g., Pulled linked confirmatory results; filtered positive…</t>
  </si>
  <si>
    <t>3d. Of confirmatory tests ordered: number confirmed negative (false positive POCT)</t>
  </si>
  <si>
    <t>e.g., Pulled linked confirmatory results; filtered negative…</t>
  </si>
  <si>
    <t>3e. Of confirmatory tests ordered: number with result pending or unknown</t>
  </si>
  <si>
    <t>e.g., LIS pending queue…</t>
  </si>
  <si>
    <t>e.g., Counted orders with no result entered as of report date…</t>
  </si>
  <si>
    <t>3f. Check: 3c + 3d + 3e should equal 3b</t>
  </si>
  <si>
    <t>Internal consistency check — auto-calculated for total, WRA, and pregnant strata</t>
  </si>
  <si>
    <t>⚑ Section 3 Data Quality</t>
  </si>
  <si>
    <t>SECTION 4 — Case Identification &amp; Treatment Outcomes (Women)</t>
  </si>
  <si>
    <t>Source: Disease case records, EHR, or STD surveillance system. Count only cases identified and treated during the period of performance.</t>
  </si>
  <si>
    <t>Count</t>
  </si>
  <si>
    <t>Auto-Calculated Proportion</t>
  </si>
  <si>
    <t>4a. Women with newly diagnosed syphilis (any stage)</t>
  </si>
  <si>
    <t>e.g., STD surveillance system, case registry…</t>
  </si>
  <si>
    <t>e.g., Queried system for new female syphilis cases in period…</t>
  </si>
  <si>
    <t>4a-i. Of those: women of reproductive age (15–44)</t>
  </si>
  <si>
    <t>e.g., Surveillance system filtered by age 15–44…</t>
  </si>
  <si>
    <t>e.g., Applied age filter to 4a query…</t>
  </si>
  <si>
    <t>4a-ii. Of those: pregnant women</t>
  </si>
  <si>
    <t>e.g., Case records with pregnancy flag…</t>
  </si>
  <si>
    <t>e.g., Applied pregnancy status filter to 4a query…</t>
  </si>
  <si>
    <t>4b. Women completely and correctly treated for syphilis</t>
  </si>
  <si>
    <t>e.g., EHR treatment record…</t>
  </si>
  <si>
    <t>e.g., Filtered case records for completed treatment regimen…</t>
  </si>
  <si>
    <t>4b-i. Of those: pregnant women completely and correctly treated</t>
  </si>
  <si>
    <t>e.g., Case management records with pregnancy + treatment flags…</t>
  </si>
  <si>
    <t>e.g., Cross-referenced diagnosed pregnant women with treatment records…</t>
  </si>
  <si>
    <t>⚑ Section 4 Data Quality</t>
  </si>
  <si>
    <t>SECTION 5 — Qualitative Supplement Impact (Required for All Recipients)</t>
  </si>
  <si>
    <t>Responses should be 2–5 sentences each. These questions allow you to describe supplement impact regardless of data tracking limitations.</t>
  </si>
  <si>
    <t>5a. How did the supplement funding change or expand your program's syphilis POCT capacity compared to before the supplement period?</t>
  </si>
  <si>
    <t>5b. Were there any barriers to using supplement-purchased POCTs or treatment medications during this period? If so, how did your program address them?</t>
  </si>
  <si>
    <t>5c. Is there anything else you would like CDC to know about your program's supplement activities or outcomes not captured by the measures above?</t>
  </si>
  <si>
    <t>⚑ Data Quality Dashboard</t>
  </si>
  <si>
    <t>Automatically checks entered data for logical inconsistencies and flags potential issues. Review warnings/errors before submission.</t>
  </si>
  <si>
    <t>Errors (must fix)</t>
  </si>
  <si>
    <t>Warnings (review)</t>
  </si>
  <si>
    <t>Checks Passed</t>
  </si>
  <si>
    <t>Section</t>
  </si>
  <si>
    <t>Check</t>
  </si>
  <si>
    <t>Status</t>
  </si>
  <si>
    <t>Severity</t>
  </si>
  <si>
    <t>Detail</t>
  </si>
  <si>
    <t>How to resolve</t>
  </si>
  <si>
    <t>Type</t>
  </si>
  <si>
    <t>Header</t>
  </si>
  <si>
    <t>Recipient name entered</t>
  </si>
  <si>
    <t>Complete Report Form cell B4.</t>
  </si>
  <si>
    <t>Submission date entered</t>
  </si>
  <si>
    <t>Complete Report Form cell B7.</t>
  </si>
  <si>
    <t>Section 1</t>
  </si>
  <si>
    <t>Funding distinction selected</t>
  </si>
  <si>
    <t>Select Yes or No in Report Form cell F11.</t>
  </si>
  <si>
    <t>Active procurement table has quantities</t>
  </si>
  <si>
    <t>Enter quantities in active Table A or Table B.</t>
  </si>
  <si>
    <t>Section 1 DQ</t>
  </si>
  <si>
    <t>If issue flagged, description provided</t>
  </si>
  <si>
    <t>Describe the Section 1 issue in the text field.</t>
  </si>
  <si>
    <t>DQ</t>
  </si>
  <si>
    <t>Section 2</t>
  </si>
  <si>
    <t>At least one POCT count entered</t>
  </si>
  <si>
    <t>Enter POCT counts for at least one venue, or verify zero.</t>
  </si>
  <si>
    <t>Row 2a subgroups do not exceed total</t>
  </si>
  <si>
    <t>Correct subgroup counts so each is less than or equal to total.</t>
  </si>
  <si>
    <t>Row 2b subgroups do not exceed total</t>
  </si>
  <si>
    <t>Row 2c subgroups do not exceed total</t>
  </si>
  <si>
    <t>Row 2d subgroups do not exceed total</t>
  </si>
  <si>
    <t>Row 2e subgroups do not exceed total</t>
  </si>
  <si>
    <t>Row 2f subgroups do not exceed total</t>
  </si>
  <si>
    <t>Section 2 DQ</t>
  </si>
  <si>
    <t>Describe the Section 2 issue in the text field.</t>
  </si>
  <si>
    <t>Section 3</t>
  </si>
  <si>
    <t>3b confirmatory orders do not exceed 3a reactive POCTs by stratum</t>
  </si>
  <si>
    <t>Reduce 3b or review 3a for the affected stratum.</t>
  </si>
  <si>
    <t>3c+3d+3e aligns with 3b by stratum</t>
  </si>
  <si>
    <t>Correct Section 3 outcome counts by stratum or explain in DQ.</t>
  </si>
  <si>
    <t>Cross-Section</t>
  </si>
  <si>
    <t>Reactive POCTs do not exceed total POCTs performed by stratum</t>
  </si>
  <si>
    <t>Review Section 2 totals or Section 3 reactive counts.</t>
  </si>
  <si>
    <t>Section 3 DQ</t>
  </si>
  <si>
    <t>Describe the Section 3 issue in the text field.</t>
  </si>
  <si>
    <t>Section 4</t>
  </si>
  <si>
    <t>4a newly diagnosed women entered</t>
  </si>
  <si>
    <t>Enter count in 4a, or verify zero.</t>
  </si>
  <si>
    <t>4a-i and 4a-ii do not exceed 4a</t>
  </si>
  <si>
    <t>Correct subgroup counts so they are less than or equal to 4a.</t>
  </si>
  <si>
    <t>4b treated does not exceed 4a diagnosed</t>
  </si>
  <si>
    <t>Correct treatment count or diagnosed count.</t>
  </si>
  <si>
    <t>4b-i treated pregnant does not exceed diagnosed pregnant</t>
  </si>
  <si>
    <t>Correct Section 4 pregnant treatment or diagnosis counts.</t>
  </si>
  <si>
    <t>Section 4 DQ</t>
  </si>
  <si>
    <t>Describe the Section 4 issue in the text field.</t>
  </si>
  <si>
    <t>YesNo</t>
  </si>
  <si>
    <t>S1 Choice</t>
  </si>
  <si>
    <r>
      <t xml:space="preserve">Form Approved
OMB Control Number: 0920-1282
Expiration Date: </t>
    </r>
    <r>
      <rPr>
        <sz val="11"/>
        <color rgb="FFFF0000"/>
        <rFont val="Carlito"/>
      </rPr>
      <t>MM/DD/YYYY</t>
    </r>
  </si>
  <si>
    <t>*Use unique identifier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</si>
</sst>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4">
    <font>
      <sz val="11"/>
      <name val="Carlito"/>
    </font>
    <font>
      <b/>
      <sz val="15"/>
      <color rgb="FFFFFFFF"/>
      <name val="Carlito"/>
    </font>
    <font>
      <sz val="11"/>
      <color rgb="FFFFFFFF"/>
      <name val="Carlito"/>
    </font>
    <font>
      <b/>
      <sz val="11"/>
      <color rgb="FF1A3A5C"/>
      <name val="Carlito"/>
    </font>
    <font>
      <b/>
      <sz val="11"/>
      <color rgb="FFFFFFFF"/>
      <name val="Carlito"/>
    </font>
    <font>
      <i/>
      <sz val="11"/>
      <color rgb="FF444444"/>
      <name val="Carlito"/>
    </font>
    <font>
      <sz val="10"/>
      <color rgb="FF1A3A5C"/>
      <name val="Carlito"/>
    </font>
    <font>
      <sz val="10"/>
      <color rgb="FF333333"/>
      <name val="Carlito"/>
    </font>
    <font>
      <b/>
      <sz val="11"/>
      <color rgb="FF7B2020"/>
      <name val="Carlito"/>
    </font>
    <font>
      <sz val="11"/>
      <color rgb="FF555555"/>
      <name val="Carlito"/>
    </font>
    <font>
      <i/>
      <sz val="10"/>
      <color rgb="FF2C5F8A"/>
      <name val="Carlito"/>
    </font>
    <font>
      <b/>
      <sz val="16"/>
      <color rgb="FFFFFFFF"/>
      <name val="Carlito"/>
    </font>
    <font>
      <sz val="11"/>
      <color rgb="FF666666"/>
      <name val="Carlito"/>
    </font>
    <font>
      <sz val="11"/>
      <color rgb="FF1A3A5C"/>
      <name val="Carlito"/>
    </font>
    <font>
      <i/>
      <sz val="10"/>
      <color rgb="FF666666"/>
      <name val="Carlito"/>
    </font>
    <font>
      <b/>
      <sz val="11"/>
      <color theme="3" tint="0.89996032593768116"/>
      <name val="Carlito"/>
    </font>
    <font>
      <sz val="11"/>
      <color rgb="FFFF0000"/>
      <name val="Carlito"/>
    </font>
    <font>
      <b/>
      <sz val="10"/>
      <color rgb="FFFFFFFF"/>
      <name val="Carlito"/>
    </font>
    <font>
      <b/>
      <sz val="11"/>
      <name val="Carlito"/>
    </font>
    <font>
      <b/>
      <sz val="12"/>
      <color rgb="FFFFFFFF"/>
      <name val="Carlito"/>
    </font>
    <font>
      <i/>
      <sz val="11"/>
      <color rgb="FF1F4E79"/>
      <name val="Carlito"/>
    </font>
    <font>
      <b/>
      <sz val="11"/>
      <color rgb="FF1F4E79"/>
      <name val="Carlito"/>
    </font>
    <font>
      <b/>
      <sz val="14"/>
      <name val="Carlito"/>
    </font>
    <font>
      <i/>
      <sz val="10"/>
      <name val="Carlito"/>
    </font>
  </fonts>
  <fills count="22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4A7AAC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EEF2F7"/>
      </patternFill>
    </fill>
    <fill>
      <patternFill patternType="solid">
        <fgColor rgb="FFE0EAF5"/>
      </patternFill>
    </fill>
    <fill>
      <patternFill patternType="solid">
        <fgColor rgb="FFD0DCEA"/>
      </patternFill>
    </fill>
    <fill>
      <patternFill patternType="solid">
        <fgColor rgb="FFF0F5FF"/>
      </patternFill>
    </fill>
    <fill>
      <patternFill patternType="solid">
        <fgColor rgb="FFF0F4FA"/>
      </patternFill>
    </fill>
    <fill>
      <patternFill patternType="solid">
        <fgColor rgb="FFFDF6F6"/>
      </patternFill>
    </fill>
    <fill>
      <patternFill patternType="solid">
        <fgColor rgb="FFE8F0FA"/>
      </patternFill>
    </fill>
    <fill>
      <patternFill patternType="solid">
        <fgColor rgb="FFC0392B"/>
      </patternFill>
    </fill>
    <fill>
      <patternFill patternType="solid">
        <fgColor rgb="FFFDECEA"/>
      </patternFill>
    </fill>
    <fill>
      <patternFill patternType="solid">
        <fgColor rgb="FFFEF3E2"/>
      </patternFill>
    </fill>
    <fill>
      <patternFill patternType="solid">
        <fgColor rgb="FFE8F8EE"/>
      </patternFill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8FBFD"/>
      </patternFill>
    </fill>
    <fill>
      <patternFill patternType="solid">
        <fgColor rgb="FFD9EAF7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auto="1"/>
      </top>
      <bottom style="thin">
        <color theme="2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2" tint="-0.24994659260841701"/>
      </top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theme="2" tint="-0.24994659260841701"/>
      </right>
      <top style="thin">
        <color auto="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auto="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auto="1"/>
      </right>
      <top style="thin">
        <color auto="1"/>
      </top>
      <bottom style="thin">
        <color theme="2" tint="-0.24994659260841701"/>
      </bottom>
      <diagonal/>
    </border>
    <border>
      <left style="thin">
        <color auto="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auto="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theme="2" tint="-0.24994659260841701"/>
      </right>
      <top style="thin">
        <color theme="2" tint="-0.24994659260841701"/>
      </top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auto="1"/>
      </bottom>
      <diagonal/>
    </border>
    <border>
      <left style="thin">
        <color theme="2" tint="-0.24994659260841701"/>
      </left>
      <right style="thin">
        <color auto="1"/>
      </right>
      <top style="thin">
        <color theme="2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0.24994659260841701"/>
      </top>
      <bottom style="thin">
        <color auto="1"/>
      </bottom>
      <diagonal/>
    </border>
    <border>
      <left style="thin">
        <color theme="2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auto="1"/>
      </bottom>
      <diagonal/>
    </border>
    <border>
      <left/>
      <right style="thin">
        <color theme="2" tint="-0.24994659260841701"/>
      </right>
      <top style="thin">
        <color auto="1"/>
      </top>
      <bottom style="thin">
        <color theme="2" tint="-0.2499465926084170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  <diagonal/>
    </border>
    <border>
      <left style="thin">
        <color rgb="FFD9E2F3"/>
      </left>
      <right style="thin">
        <color rgb="FFD9E2F3"/>
      </right>
      <top style="medium">
        <color rgb="FF1F4E79"/>
      </top>
      <bottom style="thin">
        <color rgb="FFD9E2F3"/>
      </bottom>
      <diagonal/>
    </border>
  </borders>
  <cellStyleXfs count="1">
    <xf numFmtId="0" fontId="0" fillId="0" borderId="11"/>
  </cellStyleXfs>
  <cellXfs count="125">
    <xf numFmtId="0" fontId="0" fillId="0" borderId="0" xfId="0" applyBorder="1"/>
    <xf numFmtId="0" fontId="3" fillId="7" borderId="0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15" fillId="7" borderId="0" xfId="0" applyFont="1" applyFill="1" applyBorder="1" applyAlignment="1">
      <alignment vertical="top" wrapText="1"/>
    </xf>
    <xf numFmtId="0" fontId="3" fillId="8" borderId="12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1" fontId="0" fillId="0" borderId="12" xfId="0" applyNumberFormat="1" applyBorder="1" applyAlignment="1">
      <alignment horizontal="center" vertical="top" wrapText="1"/>
    </xf>
    <xf numFmtId="1" fontId="3" fillId="9" borderId="12" xfId="0" applyNumberFormat="1" applyFont="1" applyFill="1" applyBorder="1" applyAlignment="1">
      <alignment horizontal="center" vertical="top" wrapText="1"/>
    </xf>
    <xf numFmtId="0" fontId="6" fillId="10" borderId="12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3" fillId="8" borderId="29" xfId="0" applyFont="1" applyFill="1" applyBorder="1" applyAlignment="1">
      <alignment horizontal="center" vertical="top" wrapText="1"/>
    </xf>
    <xf numFmtId="0" fontId="3" fillId="8" borderId="30" xfId="0" applyFont="1" applyFill="1" applyBorder="1" applyAlignment="1">
      <alignment horizontal="center" vertical="top" wrapText="1"/>
    </xf>
    <xf numFmtId="0" fontId="3" fillId="8" borderId="31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6" fillId="10" borderId="27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1" fontId="0" fillId="0" borderId="27" xfId="0" applyNumberFormat="1" applyBorder="1" applyAlignment="1">
      <alignment horizontal="center" vertical="top" wrapText="1"/>
    </xf>
    <xf numFmtId="0" fontId="3" fillId="0" borderId="34" xfId="0" applyFont="1" applyBorder="1" applyAlignment="1">
      <alignment vertical="top" wrapText="1"/>
    </xf>
    <xf numFmtId="1" fontId="0" fillId="0" borderId="35" xfId="0" applyNumberFormat="1" applyBorder="1" applyAlignment="1">
      <alignment horizontal="center" vertical="top" wrapText="1"/>
    </xf>
    <xf numFmtId="0" fontId="6" fillId="10" borderId="35" xfId="0" applyFont="1" applyFill="1" applyBorder="1" applyAlignment="1">
      <alignment vertical="top" wrapText="1"/>
    </xf>
    <xf numFmtId="0" fontId="7" fillId="5" borderId="35" xfId="0" applyFont="1" applyFill="1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0" xfId="0" applyBorder="1" applyAlignment="1">
      <alignment wrapText="1"/>
    </xf>
    <xf numFmtId="0" fontId="17" fillId="17" borderId="45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vertical="center" wrapText="1"/>
    </xf>
    <xf numFmtId="1" fontId="0" fillId="18" borderId="45" xfId="0" applyNumberFormat="1" applyFill="1" applyBorder="1" applyAlignment="1">
      <alignment horizontal="center" vertical="center"/>
    </xf>
    <xf numFmtId="0" fontId="6" fillId="10" borderId="45" xfId="0" applyFont="1" applyFill="1" applyBorder="1" applyAlignment="1">
      <alignment vertical="center" wrapText="1"/>
    </xf>
    <xf numFmtId="0" fontId="7" fillId="5" borderId="45" xfId="0" applyFont="1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11" xfId="0"/>
    <xf numFmtId="0" fontId="18" fillId="6" borderId="45" xfId="0" applyFont="1" applyFill="1" applyBorder="1" applyAlignment="1">
      <alignment vertical="center" wrapText="1"/>
    </xf>
    <xf numFmtId="1" fontId="18" fillId="19" borderId="45" xfId="0" applyNumberFormat="1" applyFont="1" applyFill="1" applyBorder="1" applyAlignment="1">
      <alignment vertical="center" wrapText="1"/>
    </xf>
    <xf numFmtId="0" fontId="6" fillId="19" borderId="45" xfId="0" applyFont="1" applyFill="1" applyBorder="1" applyAlignment="1">
      <alignment horizontal="center" vertical="center" wrapText="1"/>
    </xf>
    <xf numFmtId="0" fontId="7" fillId="19" borderId="45" xfId="0" applyFont="1" applyFill="1" applyBorder="1" applyAlignment="1">
      <alignment horizontal="center" vertical="center" wrapText="1"/>
    </xf>
    <xf numFmtId="0" fontId="0" fillId="19" borderId="45" xfId="0" applyFill="1" applyBorder="1" applyAlignment="1">
      <alignment horizontal="center" vertical="center" wrapText="1"/>
    </xf>
    <xf numFmtId="0" fontId="0" fillId="20" borderId="45" xfId="0" applyFill="1" applyBorder="1" applyAlignment="1">
      <alignment vertical="center" wrapText="1"/>
    </xf>
    <xf numFmtId="0" fontId="3" fillId="6" borderId="45" xfId="0" applyFont="1" applyFill="1" applyBorder="1" applyAlignment="1">
      <alignment vertical="center" wrapText="1"/>
    </xf>
    <xf numFmtId="1" fontId="3" fillId="19" borderId="45" xfId="0" applyNumberFormat="1" applyFont="1" applyFill="1" applyBorder="1" applyAlignment="1">
      <alignment horizontal="center" vertical="center" wrapText="1"/>
    </xf>
    <xf numFmtId="0" fontId="3" fillId="19" borderId="45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top" wrapText="1"/>
    </xf>
    <xf numFmtId="0" fontId="21" fillId="21" borderId="10" xfId="0" applyFont="1" applyFill="1" applyBorder="1" applyAlignment="1">
      <alignment horizontal="center" vertical="top" wrapText="1"/>
    </xf>
    <xf numFmtId="0" fontId="22" fillId="14" borderId="6" xfId="0" applyFont="1" applyFill="1" applyBorder="1" applyAlignment="1">
      <alignment horizontal="center"/>
    </xf>
    <xf numFmtId="0" fontId="22" fillId="15" borderId="11" xfId="0" applyFont="1" applyFill="1" applyAlignment="1">
      <alignment horizontal="center"/>
    </xf>
    <xf numFmtId="0" fontId="22" fillId="16" borderId="11" xfId="0" applyFont="1" applyFill="1" applyAlignment="1">
      <alignment horizontal="center"/>
    </xf>
    <xf numFmtId="0" fontId="17" fillId="17" borderId="7" xfId="0" applyFont="1" applyFill="1" applyBorder="1" applyAlignment="1">
      <alignment horizontal="center" vertical="center" wrapText="1"/>
    </xf>
    <xf numFmtId="0" fontId="17" fillId="17" borderId="8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4" fillId="0" borderId="11" xfId="0" applyFont="1" applyAlignment="1">
      <alignment vertical="top" wrapText="1"/>
    </xf>
    <xf numFmtId="1" fontId="0" fillId="18" borderId="45" xfId="0" applyNumberFormat="1" applyFill="1" applyBorder="1" applyAlignment="1">
      <alignment horizontal="center" vertical="center" wrapText="1"/>
    </xf>
    <xf numFmtId="0" fontId="23" fillId="18" borderId="45" xfId="0" applyFont="1" applyFill="1" applyBorder="1" applyAlignment="1">
      <alignment horizontal="center" vertical="center" wrapText="1"/>
    </xf>
    <xf numFmtId="0" fontId="0" fillId="18" borderId="45" xfId="0" applyFill="1" applyBorder="1" applyAlignment="1">
      <alignment horizontal="center" vertical="center" wrapText="1"/>
    </xf>
    <xf numFmtId="0" fontId="18" fillId="19" borderId="45" xfId="0" applyFont="1" applyFill="1" applyBorder="1" applyAlignment="1">
      <alignment horizontal="center" vertical="center" wrapText="1"/>
    </xf>
    <xf numFmtId="164" fontId="0" fillId="4" borderId="42" xfId="0" applyNumberFormat="1" applyFill="1" applyBorder="1" applyAlignment="1">
      <alignment vertical="top" wrapText="1"/>
    </xf>
    <xf numFmtId="0" fontId="0" fillId="0" borderId="15" xfId="0" applyBorder="1"/>
    <xf numFmtId="0" fontId="0" fillId="0" borderId="16" xfId="0" applyBorder="1"/>
    <xf numFmtId="0" fontId="0" fillId="4" borderId="27" xfId="0" applyFill="1" applyBorder="1" applyAlignment="1">
      <alignment vertical="top" wrapText="1"/>
    </xf>
    <xf numFmtId="0" fontId="0" fillId="0" borderId="23" xfId="0" applyBorder="1"/>
    <xf numFmtId="0" fontId="0" fillId="0" borderId="28" xfId="0" applyBorder="1"/>
    <xf numFmtId="0" fontId="3" fillId="8" borderId="12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 vertical="top" wrapText="1"/>
    </xf>
    <xf numFmtId="0" fontId="0" fillId="4" borderId="24" xfId="0" applyFill="1" applyBorder="1" applyAlignment="1">
      <alignment vertical="top" wrapText="1"/>
    </xf>
    <xf numFmtId="0" fontId="0" fillId="0" borderId="24" xfId="0" applyBorder="1"/>
    <xf numFmtId="0" fontId="5" fillId="6" borderId="11" xfId="0" applyFont="1" applyFill="1" applyAlignment="1">
      <alignment vertical="top" wrapText="1"/>
    </xf>
    <xf numFmtId="0" fontId="0" fillId="0" borderId="0" xfId="0" applyBorder="1"/>
    <xf numFmtId="0" fontId="4" fillId="2" borderId="11" xfId="0" applyFont="1" applyFill="1" applyAlignment="1">
      <alignment horizontal="left" vertical="top" wrapText="1"/>
    </xf>
    <xf numFmtId="0" fontId="9" fillId="11" borderId="32" xfId="0" applyFont="1" applyFill="1" applyBorder="1" applyAlignment="1">
      <alignment vertical="top" wrapText="1"/>
    </xf>
    <xf numFmtId="0" fontId="3" fillId="6" borderId="12" xfId="0" applyFont="1" applyFill="1" applyBorder="1" applyAlignment="1">
      <alignment vertical="top" wrapText="1"/>
    </xf>
    <xf numFmtId="0" fontId="18" fillId="6" borderId="45" xfId="0" applyFont="1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1" fontId="0" fillId="0" borderId="12" xfId="0" applyNumberFormat="1" applyBorder="1" applyAlignment="1">
      <alignment horizontal="center" vertical="top" wrapText="1"/>
    </xf>
    <xf numFmtId="0" fontId="2" fillId="3" borderId="11" xfId="0" applyFont="1" applyFill="1" applyAlignment="1">
      <alignment horizontal="center" vertical="top" wrapText="1"/>
    </xf>
    <xf numFmtId="0" fontId="9" fillId="11" borderId="31" xfId="0" applyFont="1" applyFill="1" applyBorder="1" applyAlignment="1">
      <alignment vertical="top" wrapText="1"/>
    </xf>
    <xf numFmtId="0" fontId="0" fillId="0" borderId="22" xfId="0" applyBorder="1"/>
    <xf numFmtId="0" fontId="20" fillId="21" borderId="45" xfId="0" applyFont="1" applyFill="1" applyBorder="1" applyAlignment="1">
      <alignment vertical="center" wrapText="1"/>
    </xf>
    <xf numFmtId="0" fontId="0" fillId="4" borderId="43" xfId="0" applyFill="1" applyBorder="1" applyAlignment="1">
      <alignment vertical="top" wrapText="1"/>
    </xf>
    <xf numFmtId="0" fontId="0" fillId="0" borderId="19" xfId="0" applyBorder="1"/>
    <xf numFmtId="0" fontId="0" fillId="0" borderId="20" xfId="0" applyBorder="1"/>
    <xf numFmtId="0" fontId="0" fillId="4" borderId="37" xfId="0" applyFill="1" applyBorder="1" applyAlignment="1">
      <alignment vertical="top" wrapText="1"/>
    </xf>
    <xf numFmtId="0" fontId="0" fillId="0" borderId="25" xfId="0" applyBorder="1"/>
    <xf numFmtId="0" fontId="0" fillId="0" borderId="26" xfId="0" applyBorder="1"/>
    <xf numFmtId="0" fontId="9" fillId="11" borderId="38" xfId="0" applyFont="1" applyFill="1" applyBorder="1" applyAlignment="1">
      <alignment vertical="top" wrapText="1"/>
    </xf>
    <xf numFmtId="0" fontId="9" fillId="11" borderId="27" xfId="0" applyFont="1" applyFill="1" applyBorder="1" applyAlignment="1">
      <alignment vertical="top" wrapText="1"/>
    </xf>
    <xf numFmtId="0" fontId="8" fillId="11" borderId="11" xfId="0" applyFont="1" applyFill="1" applyAlignment="1">
      <alignment vertical="top" wrapText="1"/>
    </xf>
    <xf numFmtId="0" fontId="0" fillId="4" borderId="35" xfId="0" applyFill="1" applyBorder="1" applyAlignment="1">
      <alignment vertical="top" wrapText="1"/>
    </xf>
    <xf numFmtId="0" fontId="0" fillId="0" borderId="40" xfId="0" applyBorder="1"/>
    <xf numFmtId="0" fontId="10" fillId="12" borderId="27" xfId="0" applyFont="1" applyFill="1" applyBorder="1" applyAlignment="1">
      <alignment horizontal="center" vertical="top" wrapText="1"/>
    </xf>
    <xf numFmtId="0" fontId="9" fillId="11" borderId="34" xfId="0" applyFont="1" applyFill="1" applyBorder="1" applyAlignment="1">
      <alignment vertical="top" wrapText="1"/>
    </xf>
    <xf numFmtId="0" fontId="4" fillId="2" borderId="11" xfId="0" applyFont="1" applyFill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9" fillId="11" borderId="29" xfId="0" applyFont="1" applyFill="1" applyBorder="1" applyAlignment="1">
      <alignment vertical="top" wrapText="1"/>
    </xf>
    <xf numFmtId="0" fontId="0" fillId="0" borderId="41" xfId="0" applyBorder="1"/>
    <xf numFmtId="0" fontId="3" fillId="8" borderId="30" xfId="0" applyFont="1" applyFill="1" applyBorder="1" applyAlignment="1">
      <alignment horizontal="center" vertical="top" wrapText="1"/>
    </xf>
    <xf numFmtId="0" fontId="19" fillId="17" borderId="46" xfId="0" applyFont="1" applyFill="1" applyBorder="1" applyAlignment="1">
      <alignment vertical="center" wrapText="1"/>
    </xf>
    <xf numFmtId="0" fontId="1" fillId="2" borderId="11" xfId="0" applyFont="1" applyFill="1" applyAlignment="1">
      <alignment horizontal="center" vertical="top" wrapText="1"/>
    </xf>
    <xf numFmtId="0" fontId="0" fillId="4" borderId="26" xfId="0" applyFill="1" applyBorder="1" applyAlignment="1">
      <alignment vertical="top" wrapText="1"/>
    </xf>
    <xf numFmtId="0" fontId="3" fillId="7" borderId="11" xfId="0" applyFont="1" applyFill="1" applyAlignment="1">
      <alignment vertical="top" wrapText="1"/>
    </xf>
    <xf numFmtId="0" fontId="9" fillId="11" borderId="36" xfId="0" applyFont="1" applyFill="1" applyBorder="1" applyAlignment="1">
      <alignment vertical="top" wrapText="1"/>
    </xf>
    <xf numFmtId="0" fontId="0" fillId="4" borderId="39" xfId="0" applyFill="1" applyBorder="1" applyAlignment="1">
      <alignment vertical="top" wrapText="1"/>
    </xf>
    <xf numFmtId="0" fontId="0" fillId="0" borderId="21" xfId="0" applyBorder="1"/>
    <xf numFmtId="0" fontId="0" fillId="4" borderId="44" xfId="0" applyFill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0" fillId="4" borderId="22" xfId="0" applyFill="1" applyBorder="1" applyAlignment="1">
      <alignment vertical="top" wrapText="1"/>
    </xf>
    <xf numFmtId="0" fontId="0" fillId="4" borderId="30" xfId="0" applyFill="1" applyBorder="1" applyAlignment="1">
      <alignment vertical="top" wrapText="1"/>
    </xf>
    <xf numFmtId="0" fontId="10" fillId="12" borderId="35" xfId="0" applyFont="1" applyFill="1" applyBorder="1" applyAlignment="1">
      <alignment horizontal="center" vertical="top" wrapText="1"/>
    </xf>
    <xf numFmtId="0" fontId="3" fillId="0" borderId="11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11" xfId="0" applyFont="1" applyAlignment="1">
      <alignment vertical="top" wrapText="1"/>
    </xf>
    <xf numFmtId="0" fontId="11" fillId="13" borderId="11" xfId="0" applyFont="1" applyFill="1" applyAlignment="1">
      <alignment vertical="top" wrapText="1"/>
    </xf>
  </cellXfs>
  <cellStyles count="1">
    <cellStyle name="Normal" xfId="0" builtinId="0"/>
  </cellStyles>
  <dxfs count="10">
    <dxf>
      <font>
        <color rgb="FF1A7A40"/>
      </font>
      <fill>
        <patternFill>
          <bgColor rgb="FFE8F8EE"/>
        </patternFill>
      </fill>
    </dxf>
    <dxf>
      <font>
        <color rgb="FF7B5000"/>
      </font>
      <fill>
        <patternFill>
          <bgColor rgb="FFFEF3E2"/>
        </patternFill>
      </fill>
    </dxf>
    <dxf>
      <font>
        <color rgb="FFC0392B"/>
      </font>
      <fill>
        <patternFill>
          <bgColor rgb="FFFDECEA"/>
        </patternFill>
      </fill>
    </dxf>
    <dxf>
      <font>
        <b/>
        <color rgb="FFC0392B"/>
      </font>
      <fill>
        <patternFill>
          <bgColor rgb="FFFDECEA"/>
        </patternFill>
      </fill>
    </dxf>
    <dxf>
      <font>
        <color rgb="FF999999"/>
      </font>
      <fill>
        <patternFill>
          <bgColor rgb="FFE8E8E8"/>
        </patternFill>
      </fill>
    </dxf>
    <dxf>
      <font>
        <color rgb="FF999999"/>
      </font>
      <fill>
        <patternFill>
          <bgColor rgb="FFE8E8E8"/>
        </patternFill>
      </fill>
    </dxf>
    <dxf>
      <font>
        <color rgb="FF999999"/>
      </font>
      <fill>
        <patternFill>
          <bgColor rgb="FFF5F5F5"/>
        </patternFill>
      </fill>
    </dxf>
    <dxf>
      <font>
        <color rgb="FF999999"/>
      </font>
      <fill>
        <patternFill>
          <bgColor rgb="FFF5F5F5"/>
        </patternFill>
      </fill>
    </dxf>
    <dxf>
      <font>
        <color rgb="FF999999"/>
      </font>
      <fill>
        <patternFill>
          <bgColor rgb="FFF5F5F5"/>
        </patternFill>
      </fill>
    </dxf>
    <dxf>
      <font>
        <color rgb="FF999999"/>
      </font>
      <fill>
        <patternFill>
          <bgColor rgb="FFF5F5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93</xdr:row>
      <xdr:rowOff>0</xdr:rowOff>
    </xdr:from>
    <xdr:to>
      <xdr:col>8</xdr:col>
      <xdr:colOff>1781174</xdr:colOff>
      <xdr:row>96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9E428E6-CE69-45B1-AC32-244619EDAD24}"/>
            </a:ext>
          </a:extLst>
        </xdr:cNvPr>
        <xdr:cNvSpPr txBox="1">
          <a:spLocks noChangeArrowheads="1"/>
        </xdr:cNvSpPr>
      </xdr:nvSpPr>
      <xdr:spPr bwMode="auto">
        <a:xfrm>
          <a:off x="0" y="30908625"/>
          <a:ext cx="1633537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</a:t>
          </a:r>
          <a:r>
            <a:rPr kumimoji="0" lang="en-US" sz="10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 hours annually</a:t>
          </a:r>
          <a:r>
            <a:rPr kumimoji="0" lang="en-US" sz="10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(0920-1282)</a:t>
          </a:r>
          <a:endParaRPr kumimoji="0" 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8"/>
  <sheetViews>
    <sheetView showGridLines="0" tabSelected="1" topLeftCell="A86" workbookViewId="0">
      <selection activeCell="H5" sqref="H5"/>
    </sheetView>
  </sheetViews>
  <sheetFormatPr defaultRowHeight="14"/>
  <cols>
    <col min="1" max="1" width="44" customWidth="1"/>
    <col min="2" max="2" width="13" customWidth="1"/>
    <col min="3" max="3" width="20" customWidth="1"/>
    <col min="4" max="4" width="16" customWidth="1"/>
    <col min="5" max="6" width="22" customWidth="1"/>
    <col min="7" max="7" width="24" customWidth="1"/>
    <col min="8" max="8" width="30" customWidth="1"/>
    <col min="9" max="9" width="34" customWidth="1"/>
    <col min="10" max="10" width="22" customWidth="1"/>
  </cols>
  <sheetData>
    <row r="1" spans="1:9" ht="71.5" customHeight="1">
      <c r="G1" s="35" t="s">
        <v>182</v>
      </c>
    </row>
    <row r="2" spans="1:9" ht="18.649999999999999" customHeight="1">
      <c r="A2" s="109" t="s">
        <v>0</v>
      </c>
      <c r="B2" s="79"/>
      <c r="C2" s="79"/>
      <c r="D2" s="79"/>
      <c r="E2" s="79"/>
      <c r="F2" s="79"/>
      <c r="G2" s="79"/>
    </row>
    <row r="3" spans="1:9" ht="14.65" customHeight="1">
      <c r="A3" s="86" t="s">
        <v>1</v>
      </c>
      <c r="B3" s="79"/>
      <c r="C3" s="79"/>
      <c r="D3" s="79"/>
      <c r="E3" s="79"/>
      <c r="F3" s="79"/>
      <c r="G3" s="79"/>
    </row>
    <row r="4" spans="1:9">
      <c r="A4" s="4"/>
      <c r="B4" s="4"/>
      <c r="C4" s="4"/>
      <c r="D4" s="4"/>
      <c r="E4" s="4"/>
      <c r="F4" s="4"/>
      <c r="G4" s="4"/>
    </row>
    <row r="5" spans="1:9" ht="14.65" customHeight="1">
      <c r="A5" s="14" t="s">
        <v>2</v>
      </c>
      <c r="B5" s="90"/>
      <c r="C5" s="91"/>
      <c r="D5" s="91"/>
      <c r="E5" s="91"/>
      <c r="F5" s="91"/>
      <c r="G5" s="92"/>
      <c r="H5" t="s">
        <v>183</v>
      </c>
    </row>
    <row r="6" spans="1:9" ht="14.65" customHeight="1">
      <c r="A6" s="14" t="s">
        <v>3</v>
      </c>
      <c r="B6" s="115" t="s">
        <v>4</v>
      </c>
      <c r="C6" s="116"/>
      <c r="D6" s="116"/>
      <c r="E6" s="116"/>
      <c r="F6" s="116"/>
      <c r="G6" s="117"/>
    </row>
    <row r="7" spans="1:9" ht="14.65" customHeight="1">
      <c r="A7" s="14" t="s">
        <v>5</v>
      </c>
      <c r="B7" s="66"/>
      <c r="C7" s="67"/>
      <c r="D7" s="67"/>
      <c r="E7" s="67"/>
      <c r="F7" s="67"/>
      <c r="G7" s="68"/>
    </row>
    <row r="8" spans="1:9">
      <c r="A8" s="4"/>
      <c r="B8" s="4"/>
      <c r="C8" s="4"/>
      <c r="D8" s="4"/>
      <c r="E8" s="4"/>
      <c r="F8" s="4"/>
      <c r="G8" s="4"/>
    </row>
    <row r="9" spans="1:9" ht="14.65" customHeight="1">
      <c r="A9" s="80" t="s">
        <v>6</v>
      </c>
      <c r="B9" s="79"/>
      <c r="C9" s="79"/>
      <c r="D9" s="79"/>
      <c r="E9" s="79"/>
      <c r="F9" s="79"/>
      <c r="G9" s="79"/>
    </row>
    <row r="10" spans="1:9" ht="22.65" customHeight="1">
      <c r="A10" s="78" t="s">
        <v>7</v>
      </c>
      <c r="B10" s="79"/>
      <c r="C10" s="79"/>
      <c r="D10" s="79"/>
      <c r="E10" s="79"/>
      <c r="F10" s="79"/>
      <c r="G10" s="79"/>
    </row>
    <row r="11" spans="1:9" ht="26.65" customHeight="1">
      <c r="A11" s="82" t="s">
        <v>8</v>
      </c>
      <c r="B11" s="73"/>
      <c r="C11" s="73"/>
      <c r="D11" s="73"/>
      <c r="E11" s="74"/>
      <c r="F11" s="82" t="s">
        <v>9</v>
      </c>
      <c r="G11" s="74"/>
    </row>
    <row r="12" spans="1:9">
      <c r="A12" s="4"/>
      <c r="B12" s="4"/>
      <c r="C12" s="4"/>
      <c r="D12" s="4"/>
      <c r="E12" s="4"/>
      <c r="F12" s="4"/>
      <c r="G12" s="4"/>
    </row>
    <row r="13" spans="1:9" ht="17.5" customHeight="1">
      <c r="A13" s="1" t="s">
        <v>10</v>
      </c>
      <c r="B13" s="1"/>
      <c r="C13" s="1"/>
      <c r="D13" s="1"/>
      <c r="E13" s="1"/>
      <c r="F13" s="1"/>
      <c r="G13" s="15" t="str">
        <f>IF($F$11="Yes","ACTIVE","INACTIVE")</f>
        <v>ACTIVE</v>
      </c>
      <c r="H13" s="1"/>
      <c r="I13" s="1"/>
    </row>
    <row r="14" spans="1:9" ht="44" customHeight="1">
      <c r="A14" s="16" t="s">
        <v>11</v>
      </c>
      <c r="B14" s="16" t="s">
        <v>12</v>
      </c>
      <c r="C14" s="16" t="s">
        <v>13</v>
      </c>
      <c r="D14" s="16" t="s">
        <v>14</v>
      </c>
      <c r="E14" s="16" t="s">
        <v>15</v>
      </c>
      <c r="F14" s="16" t="s">
        <v>16</v>
      </c>
      <c r="G14" s="72" t="s">
        <v>17</v>
      </c>
      <c r="H14" s="73"/>
      <c r="I14" s="74"/>
    </row>
    <row r="15" spans="1:9" ht="41.4" customHeight="1">
      <c r="A15" s="17" t="s">
        <v>18</v>
      </c>
      <c r="B15" s="18"/>
      <c r="C15" s="18"/>
      <c r="D15" s="19">
        <f>IF($F$11="Yes",SUM(B15:C15),"")</f>
        <v>0</v>
      </c>
      <c r="E15" s="20" t="s">
        <v>19</v>
      </c>
      <c r="F15" s="21" t="s">
        <v>20</v>
      </c>
      <c r="G15" s="75"/>
      <c r="H15" s="73"/>
      <c r="I15" s="74"/>
    </row>
    <row r="16" spans="1:9" ht="41.4" customHeight="1">
      <c r="A16" s="17" t="s">
        <v>21</v>
      </c>
      <c r="B16" s="18"/>
      <c r="C16" s="18"/>
      <c r="D16" s="19">
        <f>IF($F$11="Yes",SUM(B16:C16),"")</f>
        <v>0</v>
      </c>
      <c r="E16" s="20" t="s">
        <v>22</v>
      </c>
      <c r="F16" s="21" t="s">
        <v>23</v>
      </c>
      <c r="G16" s="75"/>
      <c r="H16" s="73"/>
      <c r="I16" s="74"/>
    </row>
    <row r="17" spans="1:9" ht="41.4" customHeight="1">
      <c r="A17" s="17" t="s">
        <v>24</v>
      </c>
      <c r="B17" s="18"/>
      <c r="C17" s="18"/>
      <c r="D17" s="19">
        <f>IF($F$11="Yes",SUM(B17:C17),"")</f>
        <v>0</v>
      </c>
      <c r="E17" s="20" t="s">
        <v>25</v>
      </c>
      <c r="F17" s="21" t="s">
        <v>26</v>
      </c>
      <c r="G17" s="75"/>
      <c r="H17" s="73"/>
      <c r="I17" s="74"/>
    </row>
    <row r="18" spans="1:9">
      <c r="A18" s="4"/>
      <c r="B18" s="4"/>
      <c r="C18" s="4"/>
      <c r="D18" s="4"/>
      <c r="E18" s="4"/>
      <c r="F18" s="4"/>
      <c r="G18" s="4"/>
    </row>
    <row r="19" spans="1:9" ht="17.5" customHeight="1">
      <c r="A19" s="111" t="s">
        <v>27</v>
      </c>
      <c r="B19" s="79"/>
      <c r="C19" s="79"/>
      <c r="D19" s="79"/>
      <c r="E19" s="79"/>
      <c r="F19" s="79"/>
      <c r="G19" s="79"/>
      <c r="H19" s="111"/>
      <c r="I19" s="79"/>
    </row>
    <row r="20" spans="1:9" ht="46.5" customHeight="1">
      <c r="A20" s="16" t="s">
        <v>11</v>
      </c>
      <c r="B20" s="72" t="s">
        <v>28</v>
      </c>
      <c r="C20" s="73"/>
      <c r="D20" s="74"/>
      <c r="E20" s="16" t="s">
        <v>15</v>
      </c>
      <c r="F20" s="16" t="s">
        <v>16</v>
      </c>
      <c r="G20" s="72" t="s">
        <v>17</v>
      </c>
      <c r="H20" s="73"/>
      <c r="I20" s="74"/>
    </row>
    <row r="21" spans="1:9" ht="41.4" customHeight="1">
      <c r="A21" s="17" t="s">
        <v>18</v>
      </c>
      <c r="B21" s="85"/>
      <c r="C21" s="73"/>
      <c r="D21" s="74"/>
      <c r="E21" s="20" t="s">
        <v>29</v>
      </c>
      <c r="F21" s="21" t="s">
        <v>30</v>
      </c>
      <c r="G21" s="75"/>
      <c r="H21" s="73"/>
      <c r="I21" s="74"/>
    </row>
    <row r="22" spans="1:9" ht="41.4" customHeight="1">
      <c r="A22" s="17" t="s">
        <v>31</v>
      </c>
      <c r="B22" s="85"/>
      <c r="C22" s="73"/>
      <c r="D22" s="74"/>
      <c r="E22" s="20" t="s">
        <v>32</v>
      </c>
      <c r="F22" s="21" t="s">
        <v>33</v>
      </c>
      <c r="G22" s="75"/>
      <c r="H22" s="73"/>
      <c r="I22" s="74"/>
    </row>
    <row r="23" spans="1:9" ht="41.4" customHeight="1">
      <c r="A23" s="17" t="s">
        <v>24</v>
      </c>
      <c r="B23" s="85"/>
      <c r="C23" s="73"/>
      <c r="D23" s="74"/>
      <c r="E23" s="20" t="s">
        <v>34</v>
      </c>
      <c r="F23" s="21" t="s">
        <v>35</v>
      </c>
      <c r="G23" s="75"/>
      <c r="H23" s="73"/>
      <c r="I23" s="74"/>
    </row>
    <row r="24" spans="1:9">
      <c r="A24" s="4"/>
      <c r="B24" s="4"/>
      <c r="C24" s="4"/>
      <c r="D24" s="4"/>
      <c r="E24" s="4"/>
      <c r="F24" s="4"/>
      <c r="G24" s="4"/>
    </row>
    <row r="25" spans="1:9" ht="14.65" customHeight="1">
      <c r="A25" s="98" t="s">
        <v>36</v>
      </c>
      <c r="B25" s="79"/>
      <c r="C25" s="79"/>
      <c r="D25" s="79"/>
      <c r="E25" s="79"/>
      <c r="F25" s="79"/>
      <c r="G25" s="79"/>
    </row>
    <row r="26" spans="1:9" ht="16" customHeight="1">
      <c r="A26" s="97" t="s">
        <v>37</v>
      </c>
      <c r="B26" s="71"/>
      <c r="C26" s="118" t="s">
        <v>38</v>
      </c>
      <c r="D26" s="114"/>
      <c r="E26" s="114"/>
      <c r="F26" s="114"/>
      <c r="G26" s="88"/>
    </row>
    <row r="27" spans="1:9" ht="24" customHeight="1">
      <c r="A27" s="97" t="s">
        <v>39</v>
      </c>
      <c r="B27" s="71"/>
      <c r="C27" s="76"/>
      <c r="D27" s="70"/>
      <c r="E27" s="70"/>
      <c r="F27" s="70"/>
      <c r="G27" s="77"/>
    </row>
    <row r="28" spans="1:9" ht="24" customHeight="1">
      <c r="A28" s="97" t="s">
        <v>40</v>
      </c>
      <c r="B28" s="71"/>
      <c r="C28" s="76"/>
      <c r="D28" s="70"/>
      <c r="E28" s="70"/>
      <c r="F28" s="70"/>
      <c r="G28" s="77"/>
    </row>
    <row r="29" spans="1:9" ht="24" customHeight="1">
      <c r="A29" s="97" t="s">
        <v>41</v>
      </c>
      <c r="B29" s="71"/>
      <c r="C29" s="110"/>
      <c r="D29" s="94"/>
      <c r="E29" s="94"/>
      <c r="F29" s="94"/>
      <c r="G29" s="95"/>
    </row>
    <row r="30" spans="1:9">
      <c r="A30" s="4"/>
      <c r="B30" s="4"/>
      <c r="C30" s="4"/>
      <c r="D30" s="4"/>
      <c r="E30" s="4"/>
      <c r="F30" s="4"/>
      <c r="G30" s="4"/>
    </row>
    <row r="31" spans="1:9" ht="14.65" customHeight="1">
      <c r="A31" s="103" t="s">
        <v>42</v>
      </c>
      <c r="B31" s="79"/>
      <c r="C31" s="79"/>
      <c r="D31" s="79"/>
      <c r="E31" s="79"/>
      <c r="F31" s="79"/>
      <c r="G31" s="79"/>
    </row>
    <row r="32" spans="1:9" ht="20" customHeight="1">
      <c r="A32" s="78" t="s">
        <v>43</v>
      </c>
      <c r="B32" s="79"/>
      <c r="C32" s="79"/>
      <c r="D32" s="79"/>
      <c r="E32" s="79"/>
      <c r="F32" s="79"/>
      <c r="G32" s="79"/>
    </row>
    <row r="33" spans="1:10" ht="51" customHeight="1">
      <c r="A33" s="36" t="s">
        <v>44</v>
      </c>
      <c r="B33" s="36" t="s">
        <v>45</v>
      </c>
      <c r="C33" s="36" t="s">
        <v>46</v>
      </c>
      <c r="D33" s="36" t="s">
        <v>47</v>
      </c>
      <c r="E33" s="36" t="s">
        <v>15</v>
      </c>
      <c r="F33" s="36" t="s">
        <v>16</v>
      </c>
      <c r="G33" s="36" t="s">
        <v>48</v>
      </c>
    </row>
    <row r="34" spans="1:10" ht="41.4" customHeight="1">
      <c r="A34" s="37" t="s">
        <v>49</v>
      </c>
      <c r="B34" s="38"/>
      <c r="C34" s="38"/>
      <c r="D34" s="38"/>
      <c r="E34" s="39" t="s">
        <v>50</v>
      </c>
      <c r="F34" s="40" t="s">
        <v>51</v>
      </c>
      <c r="G34" s="41"/>
    </row>
    <row r="35" spans="1:10" ht="41.4" customHeight="1">
      <c r="A35" s="37" t="s">
        <v>52</v>
      </c>
      <c r="B35" s="38"/>
      <c r="C35" s="38"/>
      <c r="D35" s="38"/>
      <c r="E35" s="39" t="s">
        <v>53</v>
      </c>
      <c r="F35" s="40" t="s">
        <v>54</v>
      </c>
      <c r="G35" s="41"/>
    </row>
    <row r="36" spans="1:10" ht="41.4" customHeight="1">
      <c r="A36" s="37" t="s">
        <v>55</v>
      </c>
      <c r="B36" s="38"/>
      <c r="C36" s="38"/>
      <c r="D36" s="38"/>
      <c r="E36" s="39" t="s">
        <v>56</v>
      </c>
      <c r="F36" s="40" t="s">
        <v>57</v>
      </c>
      <c r="G36" s="41"/>
    </row>
    <row r="37" spans="1:10" ht="41.4" customHeight="1">
      <c r="A37" s="37" t="s">
        <v>58</v>
      </c>
      <c r="B37" s="38"/>
      <c r="C37" s="38"/>
      <c r="D37" s="38"/>
      <c r="E37" s="39" t="s">
        <v>59</v>
      </c>
      <c r="F37" s="40" t="s">
        <v>60</v>
      </c>
      <c r="G37" s="41"/>
    </row>
    <row r="38" spans="1:10" ht="41.4" customHeight="1">
      <c r="A38" s="37" t="s">
        <v>61</v>
      </c>
      <c r="B38" s="38"/>
      <c r="C38" s="38"/>
      <c r="D38" s="38"/>
      <c r="E38" s="39" t="s">
        <v>62</v>
      </c>
      <c r="F38" s="41" t="s">
        <v>63</v>
      </c>
      <c r="G38" s="41"/>
      <c r="H38" s="42"/>
      <c r="I38" s="42"/>
      <c r="J38" s="42"/>
    </row>
    <row r="39" spans="1:10" ht="34" customHeight="1">
      <c r="A39" s="37" t="s">
        <v>64</v>
      </c>
      <c r="B39" s="38"/>
      <c r="C39" s="38"/>
      <c r="D39" s="38"/>
      <c r="E39" s="39" t="s">
        <v>65</v>
      </c>
      <c r="F39" s="41"/>
      <c r="G39" s="41"/>
    </row>
    <row r="40" spans="1:10">
      <c r="A40" s="43" t="s">
        <v>66</v>
      </c>
      <c r="B40" s="44">
        <f>SUM(B34:B39)</f>
        <v>0</v>
      </c>
      <c r="C40" s="44">
        <f>SUM(C34:C39)</f>
        <v>0</v>
      </c>
      <c r="D40" s="44">
        <f>SUM(D34:D39)</f>
        <v>0</v>
      </c>
      <c r="E40" s="83" t="s">
        <v>67</v>
      </c>
      <c r="F40" s="84"/>
      <c r="G40" s="84"/>
    </row>
    <row r="41" spans="1:10" ht="14.65" customHeight="1">
      <c r="A41" s="4"/>
    </row>
    <row r="42" spans="1:10" ht="16" customHeight="1">
      <c r="A42" s="98" t="s">
        <v>68</v>
      </c>
      <c r="B42" s="79"/>
      <c r="C42" s="79"/>
      <c r="D42" s="79"/>
      <c r="E42" s="79"/>
      <c r="F42" s="79"/>
      <c r="G42" s="79"/>
    </row>
    <row r="43" spans="1:10" ht="24" customHeight="1">
      <c r="A43" s="105" t="s">
        <v>37</v>
      </c>
      <c r="B43" s="106"/>
      <c r="C43" s="119" t="s">
        <v>69</v>
      </c>
      <c r="D43" s="114"/>
      <c r="E43" s="114"/>
      <c r="F43" s="114"/>
      <c r="G43" s="106"/>
    </row>
    <row r="44" spans="1:10" ht="24" customHeight="1">
      <c r="A44" s="81" t="s">
        <v>39</v>
      </c>
      <c r="B44" s="71"/>
      <c r="C44" s="69"/>
      <c r="D44" s="70"/>
      <c r="E44" s="70"/>
      <c r="F44" s="70"/>
      <c r="G44" s="71"/>
    </row>
    <row r="45" spans="1:10" ht="24" customHeight="1">
      <c r="A45" s="81" t="s">
        <v>40</v>
      </c>
      <c r="B45" s="71"/>
      <c r="C45" s="69"/>
      <c r="D45" s="70"/>
      <c r="E45" s="70"/>
      <c r="F45" s="70"/>
      <c r="G45" s="71"/>
    </row>
    <row r="46" spans="1:10">
      <c r="A46" s="102" t="s">
        <v>41</v>
      </c>
      <c r="B46" s="100"/>
      <c r="C46" s="99"/>
      <c r="D46" s="94"/>
      <c r="E46" s="94"/>
      <c r="F46" s="94"/>
      <c r="G46" s="100"/>
    </row>
    <row r="47" spans="1:10" ht="16" customHeight="1">
      <c r="A47" s="4"/>
    </row>
    <row r="48" spans="1:10" ht="24" customHeight="1">
      <c r="A48" s="108" t="s">
        <v>70</v>
      </c>
      <c r="B48" s="108"/>
      <c r="C48" s="108"/>
      <c r="D48" s="108"/>
      <c r="E48" s="108"/>
      <c r="F48" s="108"/>
      <c r="G48" s="108"/>
      <c r="H48" s="108"/>
      <c r="I48" s="108"/>
      <c r="J48" s="108"/>
    </row>
    <row r="49" spans="1:10" ht="34" customHeight="1">
      <c r="A49" s="89" t="s">
        <v>71</v>
      </c>
      <c r="B49" s="89"/>
      <c r="C49" s="89"/>
      <c r="D49" s="89"/>
      <c r="E49" s="89"/>
      <c r="F49" s="89"/>
      <c r="G49" s="89"/>
      <c r="H49" s="89"/>
      <c r="I49" s="89"/>
      <c r="J49" s="89"/>
    </row>
    <row r="50" spans="1:10" ht="42" customHeight="1">
      <c r="A50" s="36" t="s">
        <v>44</v>
      </c>
      <c r="B50" s="36" t="s">
        <v>72</v>
      </c>
      <c r="C50" s="36" t="s">
        <v>46</v>
      </c>
      <c r="D50" s="36" t="s">
        <v>47</v>
      </c>
      <c r="E50" s="36" t="s">
        <v>73</v>
      </c>
      <c r="F50" s="36" t="s">
        <v>74</v>
      </c>
      <c r="G50" s="36" t="s">
        <v>75</v>
      </c>
      <c r="H50" s="36" t="s">
        <v>15</v>
      </c>
      <c r="I50" s="36" t="s">
        <v>16</v>
      </c>
      <c r="J50" s="36" t="s">
        <v>48</v>
      </c>
    </row>
    <row r="51" spans="1:10" ht="38" customHeight="1">
      <c r="A51" s="37" t="s">
        <v>76</v>
      </c>
      <c r="B51" s="62"/>
      <c r="C51" s="63"/>
      <c r="D51" s="64"/>
      <c r="E51" s="45" t="s">
        <v>77</v>
      </c>
      <c r="F51" s="46" t="s">
        <v>78</v>
      </c>
      <c r="G51" s="47" t="s">
        <v>79</v>
      </c>
      <c r="H51" s="48" t="s">
        <v>80</v>
      </c>
      <c r="I51" s="48" t="s">
        <v>81</v>
      </c>
      <c r="J51" s="48"/>
    </row>
    <row r="52" spans="1:10" ht="38" customHeight="1">
      <c r="A52" s="37" t="s">
        <v>82</v>
      </c>
      <c r="B52" s="62"/>
      <c r="C52" s="63"/>
      <c r="D52" s="64"/>
      <c r="E52" s="45" t="str">
        <f>IFERROR(TEXT(B52/B51,"0.0%")&amp;" of total reactive POCTs","—")</f>
        <v>—</v>
      </c>
      <c r="F52" s="46" t="str">
        <f>IFERROR(TEXT(C52/C51,"0.0%")&amp;" of WRA reactive POCTs","—")</f>
        <v>—</v>
      </c>
      <c r="G52" s="47" t="str">
        <f>IFERROR(TEXT(D52/D51,"0.0%")&amp;" of pregnant reactive POCTs","—")</f>
        <v>—</v>
      </c>
      <c r="H52" s="48" t="s">
        <v>83</v>
      </c>
      <c r="I52" s="48" t="s">
        <v>84</v>
      </c>
      <c r="J52" s="48"/>
    </row>
    <row r="53" spans="1:10" ht="38" customHeight="1">
      <c r="A53" s="37" t="s">
        <v>85</v>
      </c>
      <c r="B53" s="62"/>
      <c r="C53" s="63"/>
      <c r="D53" s="64"/>
      <c r="E53" s="45" t="str">
        <f>IFERROR(TEXT(B53/B52,"0.0%")&amp;" of total confirmatory tests","—")</f>
        <v>—</v>
      </c>
      <c r="F53" s="46" t="str">
        <f>IFERROR(TEXT(C53/C52,"0.0%")&amp;" of WRA confirmatory tests","—")</f>
        <v>—</v>
      </c>
      <c r="G53" s="47" t="str">
        <f>IFERROR(TEXT(D53/D52,"0.0%")&amp;" of pregnant confirmatory tests","—")</f>
        <v>—</v>
      </c>
      <c r="H53" s="48" t="s">
        <v>86</v>
      </c>
      <c r="I53" s="48" t="s">
        <v>87</v>
      </c>
      <c r="J53" s="48"/>
    </row>
    <row r="54" spans="1:10" ht="38" customHeight="1">
      <c r="A54" s="37" t="s">
        <v>88</v>
      </c>
      <c r="B54" s="62"/>
      <c r="C54" s="63"/>
      <c r="D54" s="64"/>
      <c r="E54" s="45" t="str">
        <f>IFERROR(TEXT(B54/B52,"0.0%")&amp;" of total confirmatory tests","—")</f>
        <v>—</v>
      </c>
      <c r="F54" s="46" t="str">
        <f>IFERROR(TEXT(C54/C52,"0.0%")&amp;" of WRA confirmatory tests","—")</f>
        <v>—</v>
      </c>
      <c r="G54" s="47" t="str">
        <f>IFERROR(TEXT(D54/D52,"0.0%")&amp;" of pregnant confirmatory tests","—")</f>
        <v>—</v>
      </c>
      <c r="H54" s="48" t="s">
        <v>86</v>
      </c>
      <c r="I54" s="48" t="s">
        <v>89</v>
      </c>
      <c r="J54" s="48"/>
    </row>
    <row r="55" spans="1:10" ht="38" customHeight="1">
      <c r="A55" s="37" t="s">
        <v>90</v>
      </c>
      <c r="B55" s="62"/>
      <c r="C55" s="63"/>
      <c r="D55" s="64"/>
      <c r="E55" s="45" t="str">
        <f>IFERROR(TEXT(B55/B52,"0.0%")&amp;" of total confirmatory tests","—")</f>
        <v>—</v>
      </c>
      <c r="F55" s="47" t="str">
        <f>IFERROR(TEXT(C55/C52,"0.0%")&amp;" of WRA confirmatory tests","—")</f>
        <v>—</v>
      </c>
      <c r="G55" s="47" t="str">
        <f>IFERROR(TEXT(D55/D52,"0.0%")&amp;" of pregnant confirmatory tests","—")</f>
        <v>—</v>
      </c>
      <c r="H55" s="48" t="s">
        <v>91</v>
      </c>
      <c r="I55" s="48" t="s">
        <v>92</v>
      </c>
      <c r="J55" s="48"/>
    </row>
    <row r="56" spans="1:10" ht="38" customHeight="1">
      <c r="A56" s="49" t="s">
        <v>93</v>
      </c>
      <c r="B56" s="50">
        <f>SUM(B53:B55)</f>
        <v>0</v>
      </c>
      <c r="C56" s="51">
        <f>SUM(C53:C55)</f>
        <v>0</v>
      </c>
      <c r="D56" s="65">
        <f>SUM(D53:D55)</f>
        <v>0</v>
      </c>
      <c r="E56" s="51" t="str">
        <f>IF(B52=0,"",IF(SUM(B53:B55)=B52,"OK","CHECK"))</f>
        <v/>
      </c>
      <c r="F56" s="65" t="str">
        <f>IF(C52=0,"",IF(SUM(C53:C55)=C52,"OK","CHECK"))</f>
        <v/>
      </c>
      <c r="G56" s="65" t="str">
        <f>IF(D52=0,"",IF(SUM(D53:D55)=D52,"OK","CHECK"))</f>
        <v/>
      </c>
      <c r="H56" s="48" t="s">
        <v>94</v>
      </c>
      <c r="I56" s="48"/>
      <c r="J56" s="48"/>
    </row>
    <row r="57" spans="1:10" ht="14.65" customHeight="1">
      <c r="A57" s="4"/>
    </row>
    <row r="58" spans="1:10" ht="16" customHeight="1">
      <c r="A58" s="98" t="s">
        <v>95</v>
      </c>
      <c r="B58" s="79"/>
      <c r="C58" s="79"/>
      <c r="D58" s="79"/>
      <c r="E58" s="79"/>
      <c r="F58" s="79"/>
      <c r="G58" s="79"/>
    </row>
    <row r="59" spans="1:10" ht="24" customHeight="1">
      <c r="A59" s="112" t="s">
        <v>37</v>
      </c>
      <c r="B59" s="95"/>
      <c r="C59" s="93" t="s">
        <v>69</v>
      </c>
      <c r="D59" s="94"/>
      <c r="E59" s="94"/>
      <c r="F59" s="94"/>
      <c r="G59" s="95"/>
    </row>
    <row r="60" spans="1:10" ht="24" customHeight="1">
      <c r="A60" s="96" t="s">
        <v>39</v>
      </c>
      <c r="B60" s="74"/>
      <c r="C60" s="104"/>
      <c r="D60" s="73"/>
      <c r="E60" s="73"/>
      <c r="F60" s="73"/>
      <c r="G60" s="74"/>
    </row>
    <row r="61" spans="1:10" ht="24" customHeight="1">
      <c r="A61" s="96" t="s">
        <v>40</v>
      </c>
      <c r="B61" s="74"/>
      <c r="C61" s="104"/>
      <c r="D61" s="73"/>
      <c r="E61" s="73"/>
      <c r="F61" s="73"/>
      <c r="G61" s="74"/>
    </row>
    <row r="62" spans="1:10">
      <c r="A62" s="87" t="s">
        <v>41</v>
      </c>
      <c r="B62" s="88"/>
      <c r="C62" s="113"/>
      <c r="D62" s="114"/>
      <c r="E62" s="114"/>
      <c r="F62" s="114"/>
      <c r="G62" s="88"/>
    </row>
    <row r="63" spans="1:10" ht="14.65" customHeight="1">
      <c r="A63" s="4"/>
    </row>
    <row r="64" spans="1:10" ht="20" customHeight="1">
      <c r="A64" s="103" t="s">
        <v>96</v>
      </c>
      <c r="B64" s="79"/>
      <c r="C64" s="79"/>
      <c r="D64" s="79"/>
      <c r="E64" s="79"/>
      <c r="F64" s="79"/>
      <c r="G64" s="79"/>
    </row>
    <row r="65" spans="1:7" ht="22.65" customHeight="1">
      <c r="A65" s="78" t="s">
        <v>97</v>
      </c>
      <c r="B65" s="79"/>
      <c r="C65" s="79"/>
      <c r="D65" s="79"/>
      <c r="E65" s="79"/>
      <c r="F65" s="79"/>
      <c r="G65" s="79"/>
    </row>
    <row r="66" spans="1:7" ht="41.4" customHeight="1">
      <c r="A66" s="22" t="s">
        <v>44</v>
      </c>
      <c r="B66" s="23" t="s">
        <v>98</v>
      </c>
      <c r="C66" s="107" t="s">
        <v>99</v>
      </c>
      <c r="D66" s="106"/>
      <c r="E66" s="23" t="s">
        <v>15</v>
      </c>
      <c r="F66" s="23" t="s">
        <v>16</v>
      </c>
      <c r="G66" s="24" t="s">
        <v>48</v>
      </c>
    </row>
    <row r="67" spans="1:7" ht="41.4" customHeight="1">
      <c r="A67" s="25" t="s">
        <v>100</v>
      </c>
      <c r="B67" s="29"/>
      <c r="C67" s="101" t="s">
        <v>77</v>
      </c>
      <c r="D67" s="71"/>
      <c r="E67" s="26" t="s">
        <v>101</v>
      </c>
      <c r="F67" s="27" t="s">
        <v>102</v>
      </c>
      <c r="G67" s="28"/>
    </row>
    <row r="68" spans="1:7" ht="41.4" customHeight="1">
      <c r="A68" s="25" t="s">
        <v>103</v>
      </c>
      <c r="B68" s="29"/>
      <c r="C68" s="101" t="str">
        <f>IFERROR(TEXT(B68/B67,"0.0%")&amp;" of all newly diagnosed","—")</f>
        <v>—</v>
      </c>
      <c r="D68" s="71"/>
      <c r="E68" s="26" t="s">
        <v>104</v>
      </c>
      <c r="F68" s="27" t="s">
        <v>105</v>
      </c>
      <c r="G68" s="28"/>
    </row>
    <row r="69" spans="1:7" ht="41.4" customHeight="1">
      <c r="A69" s="25" t="s">
        <v>106</v>
      </c>
      <c r="B69" s="29"/>
      <c r="C69" s="101" t="str">
        <f>IFERROR(TEXT(B69/B67,"0.0%")&amp;" of all newly diagnosed","—")</f>
        <v>—</v>
      </c>
      <c r="D69" s="71"/>
      <c r="E69" s="26" t="s">
        <v>107</v>
      </c>
      <c r="F69" s="27" t="s">
        <v>108</v>
      </c>
      <c r="G69" s="28"/>
    </row>
    <row r="70" spans="1:7" ht="41.4" customHeight="1">
      <c r="A70" s="25" t="s">
        <v>109</v>
      </c>
      <c r="B70" s="29"/>
      <c r="C70" s="101" t="str">
        <f>IFERROR(TEXT(B70/B67,"0.0%")&amp;" of all newly diagnosed","—")</f>
        <v>—</v>
      </c>
      <c r="D70" s="71"/>
      <c r="E70" s="26" t="s">
        <v>110</v>
      </c>
      <c r="F70" s="27" t="s">
        <v>111</v>
      </c>
      <c r="G70" s="28"/>
    </row>
    <row r="71" spans="1:7" ht="37.5">
      <c r="A71" s="30" t="s">
        <v>112</v>
      </c>
      <c r="B71" s="31"/>
      <c r="C71" s="120" t="str">
        <f>IFERROR(TEXT(B71/B69,"0.0%")&amp;" of pregnant women diagnosed","—")</f>
        <v>—</v>
      </c>
      <c r="D71" s="100"/>
      <c r="E71" s="32" t="s">
        <v>113</v>
      </c>
      <c r="F71" s="33" t="s">
        <v>114</v>
      </c>
      <c r="G71" s="34"/>
    </row>
    <row r="72" spans="1:7">
      <c r="A72" s="4"/>
      <c r="B72" s="4"/>
      <c r="C72" s="4"/>
      <c r="D72" s="4"/>
      <c r="E72" s="4"/>
      <c r="F72" s="4"/>
      <c r="G72" s="4"/>
    </row>
    <row r="73" spans="1:7" ht="14.65" customHeight="1">
      <c r="A73" s="4"/>
    </row>
    <row r="74" spans="1:7" ht="16" customHeight="1">
      <c r="A74" s="98" t="s">
        <v>115</v>
      </c>
      <c r="B74" s="79"/>
      <c r="C74" s="79"/>
      <c r="D74" s="79"/>
      <c r="E74" s="79"/>
      <c r="F74" s="79"/>
      <c r="G74" s="79"/>
    </row>
    <row r="75" spans="1:7" ht="24" customHeight="1">
      <c r="A75" s="105" t="s">
        <v>37</v>
      </c>
      <c r="B75" s="106"/>
      <c r="C75" s="119" t="s">
        <v>69</v>
      </c>
      <c r="D75" s="114"/>
      <c r="E75" s="114"/>
      <c r="F75" s="114"/>
      <c r="G75" s="106"/>
    </row>
    <row r="76" spans="1:7" ht="24" customHeight="1">
      <c r="A76" s="81" t="s">
        <v>39</v>
      </c>
      <c r="B76" s="71"/>
      <c r="C76" s="69"/>
      <c r="D76" s="70"/>
      <c r="E76" s="70"/>
      <c r="F76" s="70"/>
      <c r="G76" s="71"/>
    </row>
    <row r="77" spans="1:7" ht="24" customHeight="1">
      <c r="A77" s="81" t="s">
        <v>40</v>
      </c>
      <c r="B77" s="71"/>
      <c r="C77" s="69"/>
      <c r="D77" s="70"/>
      <c r="E77" s="70"/>
      <c r="F77" s="70"/>
      <c r="G77" s="71"/>
    </row>
    <row r="78" spans="1:7">
      <c r="A78" s="102" t="s">
        <v>41</v>
      </c>
      <c r="B78" s="100"/>
      <c r="C78" s="99"/>
      <c r="D78" s="94"/>
      <c r="E78" s="94"/>
      <c r="F78" s="94"/>
      <c r="G78" s="100"/>
    </row>
    <row r="79" spans="1:7" ht="14.65" customHeight="1">
      <c r="A79" s="4"/>
    </row>
    <row r="80" spans="1:7" ht="20" customHeight="1">
      <c r="A80" s="103" t="s">
        <v>116</v>
      </c>
      <c r="B80" s="79"/>
      <c r="C80" s="79"/>
      <c r="D80" s="79"/>
      <c r="E80" s="79"/>
      <c r="F80" s="79"/>
      <c r="G80" s="79"/>
    </row>
    <row r="81" spans="1:7" ht="16" customHeight="1">
      <c r="A81" s="78" t="s">
        <v>117</v>
      </c>
      <c r="B81" s="79"/>
      <c r="C81" s="79"/>
      <c r="D81" s="79"/>
      <c r="E81" s="79"/>
      <c r="F81" s="79"/>
      <c r="G81" s="79"/>
    </row>
    <row r="82" spans="1:7" ht="40" customHeight="1">
      <c r="A82" s="121" t="s">
        <v>118</v>
      </c>
      <c r="B82" s="79"/>
      <c r="C82" s="79"/>
      <c r="D82" s="79"/>
      <c r="E82" s="79"/>
      <c r="F82" s="79"/>
      <c r="G82" s="79"/>
    </row>
    <row r="83" spans="1:7" ht="16" customHeight="1">
      <c r="A83" s="69"/>
      <c r="B83" s="70"/>
      <c r="C83" s="70"/>
      <c r="D83" s="70"/>
      <c r="E83" s="70"/>
      <c r="F83" s="70"/>
      <c r="G83" s="71"/>
    </row>
    <row r="84" spans="1:7" ht="40" customHeight="1">
      <c r="A84" s="121" t="s">
        <v>119</v>
      </c>
      <c r="B84" s="79"/>
      <c r="C84" s="79"/>
      <c r="D84" s="79"/>
      <c r="E84" s="79"/>
      <c r="F84" s="79"/>
      <c r="G84" s="79"/>
    </row>
    <row r="85" spans="1:7" ht="16" customHeight="1">
      <c r="A85" s="104"/>
      <c r="B85" s="73"/>
      <c r="C85" s="73"/>
      <c r="D85" s="73"/>
      <c r="E85" s="73"/>
      <c r="F85" s="73"/>
      <c r="G85" s="74"/>
    </row>
    <row r="86" spans="1:7" ht="40" customHeight="1">
      <c r="A86" s="121" t="s">
        <v>120</v>
      </c>
      <c r="B86" s="79"/>
      <c r="C86" s="79"/>
      <c r="D86" s="79"/>
      <c r="E86" s="79"/>
      <c r="F86" s="79"/>
      <c r="G86" s="79"/>
    </row>
    <row r="87" spans="1:7">
      <c r="A87" s="69"/>
      <c r="B87" s="70"/>
      <c r="C87" s="70"/>
      <c r="D87" s="70"/>
      <c r="E87" s="70"/>
      <c r="F87" s="70"/>
      <c r="G87" s="71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  <row r="99" spans="1:7">
      <c r="A99" s="4"/>
      <c r="B99" s="4"/>
      <c r="C99" s="4"/>
      <c r="D99" s="4"/>
      <c r="E99" s="4"/>
      <c r="F99" s="4"/>
      <c r="G99" s="4"/>
    </row>
    <row r="100" spans="1:7">
      <c r="A100" s="4"/>
      <c r="B100" s="4"/>
      <c r="C100" s="4"/>
      <c r="D100" s="4"/>
      <c r="E100" s="4"/>
      <c r="F100" s="4"/>
      <c r="G100" s="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  <row r="105" spans="1:7">
      <c r="A105" s="4"/>
      <c r="B105" s="4"/>
      <c r="C105" s="4"/>
      <c r="D105" s="4"/>
      <c r="E105" s="4"/>
      <c r="F105" s="4"/>
      <c r="G105" s="4"/>
    </row>
    <row r="106" spans="1:7">
      <c r="A106" s="4"/>
      <c r="B106" s="4"/>
      <c r="C106" s="4"/>
      <c r="D106" s="4"/>
      <c r="E106" s="4"/>
      <c r="F106" s="4"/>
      <c r="G106" s="4"/>
    </row>
    <row r="107" spans="1:7">
      <c r="A107" s="4"/>
      <c r="B107" s="4"/>
      <c r="C107" s="4"/>
      <c r="D107" s="4"/>
      <c r="E107" s="4"/>
      <c r="F107" s="4"/>
      <c r="G107" s="4"/>
    </row>
    <row r="108" spans="1:7">
      <c r="A108" s="4"/>
      <c r="B108" s="4"/>
      <c r="C108" s="4"/>
      <c r="D108" s="4"/>
      <c r="E108" s="4"/>
      <c r="F108" s="4"/>
      <c r="G108" s="4"/>
    </row>
    <row r="109" spans="1:7">
      <c r="A109" s="4"/>
      <c r="B109" s="4"/>
      <c r="C109" s="4"/>
      <c r="D109" s="4"/>
      <c r="E109" s="4"/>
      <c r="F109" s="4"/>
      <c r="G109" s="4"/>
    </row>
    <row r="110" spans="1:7">
      <c r="A110" s="4"/>
      <c r="B110" s="4"/>
      <c r="C110" s="4"/>
      <c r="D110" s="4"/>
      <c r="E110" s="4"/>
      <c r="F110" s="4"/>
      <c r="G110" s="4"/>
    </row>
    <row r="111" spans="1:7">
      <c r="A111" s="4"/>
      <c r="B111" s="4"/>
      <c r="C111" s="4"/>
      <c r="D111" s="4"/>
      <c r="E111" s="4"/>
      <c r="F111" s="4"/>
      <c r="G111" s="4"/>
    </row>
    <row r="112" spans="1:7">
      <c r="A112" s="4"/>
      <c r="B112" s="4"/>
      <c r="C112" s="4"/>
      <c r="D112" s="4"/>
      <c r="E112" s="4"/>
      <c r="F112" s="4"/>
      <c r="G112" s="4"/>
    </row>
    <row r="113" spans="1:7">
      <c r="A113" s="4"/>
      <c r="B113" s="4"/>
      <c r="C113" s="4"/>
      <c r="D113" s="4"/>
      <c r="E113" s="4"/>
      <c r="F113" s="4"/>
      <c r="G113" s="4"/>
    </row>
    <row r="114" spans="1:7">
      <c r="A114" s="4"/>
      <c r="B114" s="4"/>
      <c r="C114" s="4"/>
      <c r="D114" s="4"/>
      <c r="E114" s="4"/>
      <c r="F114" s="4"/>
      <c r="G114" s="4"/>
    </row>
    <row r="115" spans="1:7">
      <c r="A115" s="4"/>
      <c r="B115" s="4"/>
      <c r="C115" s="4"/>
      <c r="D115" s="4"/>
      <c r="E115" s="4"/>
      <c r="F115" s="4"/>
      <c r="G115" s="4"/>
    </row>
    <row r="116" spans="1:7">
      <c r="A116" s="4"/>
      <c r="B116" s="4"/>
      <c r="C116" s="4"/>
      <c r="D116" s="4"/>
      <c r="E116" s="4"/>
      <c r="F116" s="4"/>
      <c r="G116" s="4"/>
    </row>
    <row r="117" spans="1:7">
      <c r="A117" s="4"/>
      <c r="B117" s="4"/>
      <c r="C117" s="4"/>
      <c r="D117" s="4"/>
      <c r="E117" s="4"/>
      <c r="F117" s="4"/>
      <c r="G117" s="4"/>
    </row>
    <row r="118" spans="1:7">
      <c r="A118" s="4"/>
      <c r="B118" s="4"/>
      <c r="C118" s="4"/>
      <c r="D118" s="4"/>
      <c r="E118" s="4"/>
      <c r="F118" s="4"/>
      <c r="G118" s="4"/>
    </row>
    <row r="119" spans="1:7">
      <c r="A119" s="4"/>
      <c r="B119" s="4"/>
      <c r="C119" s="4"/>
      <c r="D119" s="4"/>
      <c r="E119" s="4"/>
      <c r="F119" s="4"/>
      <c r="G119" s="4"/>
    </row>
    <row r="120" spans="1:7">
      <c r="A120" s="4"/>
      <c r="B120" s="4"/>
      <c r="C120" s="4"/>
      <c r="D120" s="4"/>
      <c r="E120" s="4"/>
      <c r="F120" s="4"/>
      <c r="G120" s="4"/>
    </row>
    <row r="121" spans="1:7">
      <c r="A121" s="4"/>
      <c r="B121" s="4"/>
      <c r="C121" s="4"/>
      <c r="D121" s="4"/>
      <c r="E121" s="4"/>
      <c r="F121" s="4"/>
      <c r="G121" s="4"/>
    </row>
    <row r="122" spans="1:7">
      <c r="A122" s="4"/>
      <c r="B122" s="4"/>
      <c r="C122" s="4"/>
      <c r="D122" s="4"/>
      <c r="E122" s="4"/>
      <c r="F122" s="4"/>
      <c r="G122" s="4"/>
    </row>
    <row r="123" spans="1:7">
      <c r="A123" s="4"/>
      <c r="B123" s="4"/>
      <c r="C123" s="4"/>
      <c r="D123" s="4"/>
      <c r="E123" s="4"/>
      <c r="F123" s="4"/>
      <c r="G123" s="4"/>
    </row>
    <row r="124" spans="1:7">
      <c r="A124" s="4"/>
      <c r="B124" s="4"/>
      <c r="C124" s="4"/>
      <c r="D124" s="4"/>
      <c r="E124" s="4"/>
      <c r="F124" s="4"/>
      <c r="G124" s="4"/>
    </row>
    <row r="125" spans="1:7">
      <c r="A125" s="4"/>
      <c r="B125" s="4"/>
      <c r="C125" s="4"/>
      <c r="D125" s="4"/>
      <c r="E125" s="4"/>
      <c r="F125" s="4"/>
      <c r="G125" s="4"/>
    </row>
    <row r="126" spans="1:7">
      <c r="A126" s="4"/>
      <c r="B126" s="4"/>
      <c r="C126" s="4"/>
      <c r="D126" s="4"/>
      <c r="E126" s="4"/>
      <c r="F126" s="4"/>
      <c r="G126" s="4"/>
    </row>
    <row r="127" spans="1:7">
      <c r="A127" s="4"/>
      <c r="B127" s="4"/>
      <c r="C127" s="4"/>
      <c r="D127" s="4"/>
      <c r="E127" s="4"/>
      <c r="F127" s="4"/>
      <c r="G127" s="4"/>
    </row>
    <row r="128" spans="1:7">
      <c r="A128" s="4"/>
      <c r="B128" s="4"/>
      <c r="C128" s="4"/>
      <c r="D128" s="4"/>
      <c r="E128" s="4"/>
      <c r="F128" s="4"/>
      <c r="G128" s="4"/>
    </row>
    <row r="129" spans="1:7">
      <c r="A129" s="4"/>
      <c r="B129" s="4"/>
      <c r="C129" s="4"/>
      <c r="D129" s="4"/>
      <c r="E129" s="4"/>
      <c r="F129" s="4"/>
      <c r="G129" s="4"/>
    </row>
    <row r="130" spans="1:7">
      <c r="A130" s="4"/>
      <c r="B130" s="4"/>
      <c r="C130" s="4"/>
      <c r="D130" s="4"/>
      <c r="E130" s="4"/>
      <c r="F130" s="4"/>
      <c r="G130" s="4"/>
    </row>
    <row r="131" spans="1:7">
      <c r="A131" s="4"/>
      <c r="B131" s="4"/>
      <c r="C131" s="4"/>
      <c r="D131" s="4"/>
      <c r="E131" s="4"/>
      <c r="F131" s="4"/>
      <c r="G131" s="4"/>
    </row>
    <row r="132" spans="1:7">
      <c r="A132" s="4"/>
      <c r="B132" s="4"/>
      <c r="C132" s="4"/>
      <c r="D132" s="4"/>
      <c r="E132" s="4"/>
      <c r="F132" s="4"/>
      <c r="G132" s="4"/>
    </row>
    <row r="133" spans="1:7">
      <c r="A133" s="4"/>
      <c r="B133" s="4"/>
      <c r="C133" s="4"/>
      <c r="D133" s="4"/>
      <c r="E133" s="4"/>
      <c r="F133" s="4"/>
      <c r="G133" s="4"/>
    </row>
    <row r="134" spans="1:7">
      <c r="A134" s="4"/>
      <c r="B134" s="4"/>
      <c r="C134" s="4"/>
      <c r="D134" s="4"/>
      <c r="E134" s="4"/>
      <c r="F134" s="4"/>
      <c r="G134" s="4"/>
    </row>
    <row r="135" spans="1:7">
      <c r="A135" s="4"/>
      <c r="B135" s="4"/>
      <c r="C135" s="4"/>
      <c r="D135" s="4"/>
      <c r="E135" s="4"/>
      <c r="F135" s="4"/>
      <c r="G135" s="4"/>
    </row>
    <row r="136" spans="1:7">
      <c r="A136" s="4"/>
      <c r="B136" s="4"/>
      <c r="C136" s="4"/>
      <c r="D136" s="4"/>
      <c r="E136" s="4"/>
      <c r="F136" s="4"/>
      <c r="G136" s="4"/>
    </row>
    <row r="137" spans="1:7">
      <c r="A137" s="4"/>
      <c r="B137" s="4"/>
      <c r="C137" s="4"/>
      <c r="D137" s="4"/>
      <c r="E137" s="4"/>
      <c r="F137" s="4"/>
      <c r="G137" s="4"/>
    </row>
    <row r="138" spans="1:7">
      <c r="A138" s="4"/>
      <c r="B138" s="4"/>
      <c r="C138" s="4"/>
      <c r="D138" s="4"/>
      <c r="E138" s="4"/>
      <c r="F138" s="4"/>
      <c r="G138" s="4"/>
    </row>
    <row r="139" spans="1:7">
      <c r="A139" s="4"/>
      <c r="B139" s="4"/>
      <c r="C139" s="4"/>
      <c r="D139" s="4"/>
      <c r="E139" s="4"/>
      <c r="F139" s="4"/>
      <c r="G139" s="4"/>
    </row>
    <row r="140" spans="1:7">
      <c r="A140" s="4"/>
      <c r="B140" s="4"/>
      <c r="C140" s="4"/>
      <c r="D140" s="4"/>
      <c r="E140" s="4"/>
      <c r="F140" s="4"/>
      <c r="G140" s="4"/>
    </row>
    <row r="141" spans="1:7">
      <c r="A141" s="4"/>
      <c r="B141" s="4"/>
      <c r="C141" s="4"/>
      <c r="D141" s="4"/>
      <c r="E141" s="4"/>
      <c r="F141" s="4"/>
      <c r="G141" s="4"/>
    </row>
    <row r="142" spans="1:7">
      <c r="A142" s="4"/>
      <c r="B142" s="4"/>
      <c r="C142" s="4"/>
      <c r="D142" s="4"/>
      <c r="E142" s="4"/>
      <c r="F142" s="4"/>
      <c r="G142" s="4"/>
    </row>
    <row r="143" spans="1:7">
      <c r="A143" s="4"/>
      <c r="B143" s="4"/>
      <c r="C143" s="4"/>
      <c r="D143" s="4"/>
      <c r="E143" s="4"/>
      <c r="F143" s="4"/>
      <c r="G143" s="4"/>
    </row>
    <row r="144" spans="1:7">
      <c r="A144" s="4"/>
      <c r="B144" s="4"/>
      <c r="C144" s="4"/>
      <c r="D144" s="4"/>
      <c r="E144" s="4"/>
      <c r="F144" s="4"/>
      <c r="G144" s="4"/>
    </row>
    <row r="145" spans="1:7">
      <c r="A145" s="4"/>
      <c r="B145" s="4"/>
      <c r="C145" s="4"/>
      <c r="D145" s="4"/>
      <c r="E145" s="4"/>
      <c r="F145" s="4"/>
      <c r="G145" s="4"/>
    </row>
    <row r="146" spans="1:7">
      <c r="A146" s="4"/>
      <c r="B146" s="4"/>
      <c r="C146" s="4"/>
      <c r="D146" s="4"/>
      <c r="E146" s="4"/>
      <c r="F146" s="4"/>
      <c r="G146" s="4"/>
    </row>
    <row r="147" spans="1:7">
      <c r="A147" s="4"/>
      <c r="B147" s="4"/>
      <c r="C147" s="4"/>
      <c r="D147" s="4"/>
      <c r="E147" s="4"/>
      <c r="F147" s="4"/>
      <c r="G147" s="4"/>
    </row>
    <row r="148" spans="1:7">
      <c r="A148" s="4"/>
      <c r="B148" s="4"/>
      <c r="C148" s="4"/>
      <c r="D148" s="4"/>
      <c r="E148" s="4"/>
      <c r="F148" s="4"/>
      <c r="G148" s="4"/>
    </row>
    <row r="149" spans="1:7">
      <c r="A149" s="4"/>
      <c r="B149" s="4"/>
      <c r="C149" s="4"/>
      <c r="D149" s="4"/>
      <c r="E149" s="4"/>
      <c r="F149" s="4"/>
      <c r="G149" s="4"/>
    </row>
    <row r="150" spans="1:7">
      <c r="A150" s="4"/>
      <c r="B150" s="4"/>
      <c r="C150" s="4"/>
      <c r="D150" s="4"/>
      <c r="E150" s="4"/>
      <c r="F150" s="4"/>
      <c r="G150" s="4"/>
    </row>
    <row r="151" spans="1:7">
      <c r="A151" s="4"/>
      <c r="B151" s="4"/>
      <c r="C151" s="4"/>
      <c r="D151" s="4"/>
      <c r="E151" s="4"/>
      <c r="F151" s="4"/>
      <c r="G151" s="4"/>
    </row>
    <row r="152" spans="1:7">
      <c r="A152" s="4"/>
      <c r="B152" s="4"/>
      <c r="C152" s="4"/>
      <c r="D152" s="4"/>
      <c r="E152" s="4"/>
      <c r="F152" s="4"/>
      <c r="G152" s="4"/>
    </row>
    <row r="153" spans="1:7">
      <c r="A153" s="4"/>
      <c r="B153" s="4"/>
      <c r="C153" s="4"/>
      <c r="D153" s="4"/>
      <c r="E153" s="4"/>
      <c r="F153" s="4"/>
      <c r="G153" s="4"/>
    </row>
    <row r="154" spans="1:7">
      <c r="A154" s="4"/>
      <c r="B154" s="4"/>
      <c r="C154" s="4"/>
      <c r="D154" s="4"/>
      <c r="E154" s="4"/>
      <c r="F154" s="4"/>
      <c r="G154" s="4"/>
    </row>
    <row r="155" spans="1:7">
      <c r="A155" s="4"/>
      <c r="B155" s="4"/>
      <c r="C155" s="4"/>
      <c r="D155" s="4"/>
      <c r="E155" s="4"/>
      <c r="F155" s="4"/>
      <c r="G155" s="4"/>
    </row>
    <row r="156" spans="1:7">
      <c r="A156" s="4"/>
      <c r="B156" s="4"/>
      <c r="C156" s="4"/>
      <c r="D156" s="4"/>
      <c r="E156" s="4"/>
      <c r="F156" s="4"/>
      <c r="G156" s="4"/>
    </row>
    <row r="157" spans="1:7">
      <c r="A157" s="4"/>
      <c r="B157" s="4"/>
      <c r="C157" s="4"/>
      <c r="D157" s="4"/>
      <c r="E157" s="4"/>
      <c r="F157" s="4"/>
      <c r="G157" s="4"/>
    </row>
    <row r="158" spans="1:7">
      <c r="A158" s="4"/>
      <c r="B158" s="4"/>
      <c r="C158" s="4"/>
      <c r="D158" s="4"/>
      <c r="E158" s="4"/>
      <c r="F158" s="4"/>
      <c r="G158" s="4"/>
    </row>
    <row r="159" spans="1:7">
      <c r="A159" s="4"/>
      <c r="B159" s="4"/>
      <c r="C159" s="4"/>
      <c r="D159" s="4"/>
      <c r="E159" s="4"/>
      <c r="F159" s="4"/>
      <c r="G159" s="4"/>
    </row>
    <row r="160" spans="1:7">
      <c r="A160" s="4"/>
      <c r="B160" s="4"/>
      <c r="C160" s="4"/>
      <c r="D160" s="4"/>
      <c r="E160" s="4"/>
      <c r="F160" s="4"/>
      <c r="G160" s="4"/>
    </row>
    <row r="161" spans="1:7">
      <c r="A161" s="4"/>
      <c r="B161" s="4"/>
      <c r="C161" s="4"/>
      <c r="D161" s="4"/>
      <c r="E161" s="4"/>
      <c r="F161" s="4"/>
      <c r="G161" s="4"/>
    </row>
    <row r="162" spans="1:7">
      <c r="A162" s="4"/>
      <c r="B162" s="4"/>
      <c r="C162" s="4"/>
      <c r="D162" s="4"/>
      <c r="E162" s="4"/>
      <c r="F162" s="4"/>
      <c r="G162" s="4"/>
    </row>
    <row r="163" spans="1:7">
      <c r="A163" s="4"/>
      <c r="B163" s="4"/>
      <c r="C163" s="4"/>
      <c r="D163" s="4"/>
      <c r="E163" s="4"/>
      <c r="F163" s="4"/>
      <c r="G163" s="4"/>
    </row>
    <row r="164" spans="1:7">
      <c r="A164" s="4"/>
      <c r="B164" s="4"/>
      <c r="C164" s="4"/>
      <c r="D164" s="4"/>
      <c r="E164" s="4"/>
      <c r="F164" s="4"/>
      <c r="G164" s="4"/>
    </row>
    <row r="165" spans="1:7">
      <c r="A165" s="4"/>
      <c r="B165" s="4"/>
      <c r="C165" s="4"/>
      <c r="D165" s="4"/>
      <c r="E165" s="4"/>
      <c r="F165" s="4"/>
      <c r="G165" s="4"/>
    </row>
    <row r="166" spans="1:7">
      <c r="A166" s="4"/>
      <c r="B166" s="4"/>
      <c r="C166" s="4"/>
      <c r="D166" s="4"/>
      <c r="E166" s="4"/>
      <c r="F166" s="4"/>
      <c r="G166" s="4"/>
    </row>
    <row r="167" spans="1:7">
      <c r="A167" s="4"/>
      <c r="B167" s="4"/>
      <c r="C167" s="4"/>
      <c r="D167" s="4"/>
      <c r="E167" s="4"/>
      <c r="F167" s="4"/>
      <c r="G167" s="4"/>
    </row>
    <row r="168" spans="1:7">
      <c r="A168" s="4"/>
      <c r="B168" s="4"/>
      <c r="C168" s="4"/>
      <c r="D168" s="4"/>
      <c r="E168" s="4"/>
      <c r="F168" s="4"/>
      <c r="G168" s="4"/>
    </row>
    <row r="169" spans="1:7">
      <c r="A169" s="4"/>
      <c r="B169" s="4"/>
      <c r="C169" s="4"/>
      <c r="D169" s="4"/>
      <c r="E169" s="4"/>
      <c r="F169" s="4"/>
      <c r="G169" s="4"/>
    </row>
    <row r="170" spans="1:7">
      <c r="A170" s="4"/>
      <c r="B170" s="4"/>
      <c r="C170" s="4"/>
      <c r="D170" s="4"/>
      <c r="E170" s="4"/>
      <c r="F170" s="4"/>
      <c r="G170" s="4"/>
    </row>
    <row r="171" spans="1:7">
      <c r="A171" s="4"/>
      <c r="B171" s="4"/>
      <c r="C171" s="4"/>
      <c r="D171" s="4"/>
      <c r="E171" s="4"/>
      <c r="F171" s="4"/>
      <c r="G171" s="4"/>
    </row>
    <row r="172" spans="1:7">
      <c r="A172" s="4"/>
      <c r="B172" s="4"/>
      <c r="C172" s="4"/>
      <c r="D172" s="4"/>
      <c r="E172" s="4"/>
      <c r="F172" s="4"/>
      <c r="G172" s="4"/>
    </row>
    <row r="173" spans="1:7">
      <c r="A173" s="4"/>
      <c r="B173" s="4"/>
      <c r="C173" s="4"/>
      <c r="D173" s="4"/>
      <c r="E173" s="4"/>
      <c r="F173" s="4"/>
      <c r="G173" s="4"/>
    </row>
    <row r="174" spans="1:7">
      <c r="A174" s="4"/>
      <c r="B174" s="4"/>
      <c r="C174" s="4"/>
      <c r="D174" s="4"/>
      <c r="E174" s="4"/>
      <c r="F174" s="4"/>
      <c r="G174" s="4"/>
    </row>
    <row r="175" spans="1:7">
      <c r="A175" s="4"/>
      <c r="B175" s="4"/>
      <c r="C175" s="4"/>
      <c r="D175" s="4"/>
      <c r="E175" s="4"/>
      <c r="F175" s="4"/>
      <c r="G175" s="4"/>
    </row>
    <row r="176" spans="1:7">
      <c r="A176" s="4"/>
      <c r="B176" s="4"/>
      <c r="C176" s="4"/>
      <c r="D176" s="4"/>
      <c r="E176" s="4"/>
      <c r="F176" s="4"/>
      <c r="G176" s="4"/>
    </row>
    <row r="177" spans="1:7">
      <c r="A177" s="4"/>
      <c r="B177" s="4"/>
      <c r="C177" s="4"/>
      <c r="D177" s="4"/>
      <c r="E177" s="4"/>
      <c r="F177" s="4"/>
      <c r="G177" s="4"/>
    </row>
    <row r="178" spans="1:7">
      <c r="A178" s="4"/>
      <c r="B178" s="4"/>
      <c r="C178" s="4"/>
      <c r="D178" s="4"/>
      <c r="E178" s="4"/>
      <c r="F178" s="4"/>
      <c r="G178" s="4"/>
    </row>
    <row r="179" spans="1:7">
      <c r="A179" s="4"/>
      <c r="B179" s="4"/>
      <c r="C179" s="4"/>
      <c r="D179" s="4"/>
      <c r="E179" s="4"/>
      <c r="F179" s="4"/>
      <c r="G179" s="4"/>
    </row>
    <row r="180" spans="1:7">
      <c r="A180" s="4"/>
      <c r="B180" s="4"/>
      <c r="C180" s="4"/>
      <c r="D180" s="4"/>
      <c r="E180" s="4"/>
      <c r="F180" s="4"/>
      <c r="G180" s="4"/>
    </row>
    <row r="181" spans="1:7">
      <c r="A181" s="4"/>
      <c r="B181" s="4"/>
      <c r="C181" s="4"/>
      <c r="D181" s="4"/>
      <c r="E181" s="4"/>
      <c r="F181" s="4"/>
      <c r="G181" s="4"/>
    </row>
    <row r="182" spans="1:7">
      <c r="A182" s="4"/>
      <c r="B182" s="4"/>
      <c r="C182" s="4"/>
      <c r="D182" s="4"/>
      <c r="E182" s="4"/>
      <c r="F182" s="4"/>
      <c r="G182" s="4"/>
    </row>
    <row r="183" spans="1:7">
      <c r="A183" s="4"/>
      <c r="B183" s="4"/>
      <c r="C183" s="4"/>
      <c r="D183" s="4"/>
      <c r="E183" s="4"/>
      <c r="F183" s="4"/>
      <c r="G183" s="4"/>
    </row>
    <row r="184" spans="1:7">
      <c r="A184" s="4"/>
      <c r="B184" s="4"/>
      <c r="C184" s="4"/>
      <c r="D184" s="4"/>
      <c r="E184" s="4"/>
      <c r="F184" s="4"/>
      <c r="G184" s="4"/>
    </row>
    <row r="185" spans="1:7">
      <c r="A185" s="4"/>
      <c r="B185" s="4"/>
      <c r="C185" s="4"/>
      <c r="D185" s="4"/>
      <c r="E185" s="4"/>
      <c r="F185" s="4"/>
      <c r="G185" s="4"/>
    </row>
    <row r="186" spans="1:7">
      <c r="A186" s="4"/>
      <c r="B186" s="4"/>
      <c r="C186" s="4"/>
      <c r="D186" s="4"/>
      <c r="E186" s="4"/>
      <c r="F186" s="4"/>
      <c r="G186" s="4"/>
    </row>
    <row r="187" spans="1:7">
      <c r="A187" s="4"/>
      <c r="B187" s="4"/>
      <c r="C187" s="4"/>
      <c r="D187" s="4"/>
      <c r="E187" s="4"/>
      <c r="F187" s="4"/>
      <c r="G187" s="4"/>
    </row>
    <row r="188" spans="1:7">
      <c r="A188" s="4"/>
      <c r="B188" s="4"/>
      <c r="C188" s="4"/>
      <c r="D188" s="4"/>
      <c r="E188" s="4"/>
      <c r="F188" s="4"/>
      <c r="G188" s="4"/>
    </row>
    <row r="189" spans="1:7">
      <c r="A189" s="4"/>
      <c r="B189" s="4"/>
      <c r="C189" s="4"/>
      <c r="D189" s="4"/>
      <c r="E189" s="4"/>
      <c r="F189" s="4"/>
      <c r="G189" s="4"/>
    </row>
    <row r="190" spans="1:7">
      <c r="A190" s="4"/>
      <c r="B190" s="4"/>
      <c r="C190" s="4"/>
      <c r="D190" s="4"/>
      <c r="E190" s="4"/>
      <c r="F190" s="4"/>
      <c r="G190" s="4"/>
    </row>
    <row r="191" spans="1:7">
      <c r="A191" s="4"/>
      <c r="B191" s="4"/>
      <c r="C191" s="4"/>
      <c r="D191" s="4"/>
      <c r="E191" s="4"/>
      <c r="F191" s="4"/>
      <c r="G191" s="4"/>
    </row>
    <row r="192" spans="1:7">
      <c r="A192" s="4"/>
      <c r="B192" s="4"/>
      <c r="C192" s="4"/>
      <c r="D192" s="4"/>
      <c r="E192" s="4"/>
      <c r="F192" s="4"/>
      <c r="G192" s="4"/>
    </row>
    <row r="193" spans="1:7">
      <c r="A193" s="4"/>
      <c r="B193" s="4"/>
      <c r="C193" s="4"/>
      <c r="D193" s="4"/>
      <c r="E193" s="4"/>
      <c r="F193" s="4"/>
      <c r="G193" s="4"/>
    </row>
    <row r="194" spans="1:7">
      <c r="A194" s="4"/>
      <c r="B194" s="4"/>
      <c r="C194" s="4"/>
      <c r="D194" s="4"/>
      <c r="E194" s="4"/>
      <c r="F194" s="4"/>
      <c r="G194" s="4"/>
    </row>
    <row r="195" spans="1:7">
      <c r="A195" s="4"/>
      <c r="B195" s="4"/>
      <c r="C195" s="4"/>
      <c r="D195" s="4"/>
      <c r="E195" s="4"/>
      <c r="F195" s="4"/>
      <c r="G195" s="4"/>
    </row>
    <row r="196" spans="1:7">
      <c r="A196" s="4"/>
      <c r="B196" s="4"/>
      <c r="C196" s="4"/>
      <c r="D196" s="4"/>
      <c r="E196" s="4"/>
      <c r="F196" s="4"/>
      <c r="G196" s="4"/>
    </row>
    <row r="197" spans="1:7">
      <c r="A197" s="4"/>
      <c r="B197" s="4"/>
      <c r="C197" s="4"/>
      <c r="D197" s="4"/>
      <c r="E197" s="4"/>
      <c r="F197" s="4"/>
      <c r="G197" s="4"/>
    </row>
    <row r="198" spans="1:7">
      <c r="A198" s="4"/>
      <c r="B198" s="4"/>
      <c r="C198" s="4"/>
      <c r="D198" s="4"/>
      <c r="E198" s="4"/>
      <c r="F198" s="4"/>
      <c r="G198" s="4"/>
    </row>
  </sheetData>
  <mergeCells count="80">
    <mergeCell ref="A87:G87"/>
    <mergeCell ref="A46:B46"/>
    <mergeCell ref="C26:G26"/>
    <mergeCell ref="C75:G75"/>
    <mergeCell ref="A28:B28"/>
    <mergeCell ref="C71:D71"/>
    <mergeCell ref="A43:B43"/>
    <mergeCell ref="A32:G32"/>
    <mergeCell ref="A84:G84"/>
    <mergeCell ref="A65:G65"/>
    <mergeCell ref="A86:G86"/>
    <mergeCell ref="A82:G82"/>
    <mergeCell ref="A77:B77"/>
    <mergeCell ref="A81:G81"/>
    <mergeCell ref="C76:G76"/>
    <mergeCell ref="C43:G43"/>
    <mergeCell ref="A2:G2"/>
    <mergeCell ref="A85:G85"/>
    <mergeCell ref="C77:G77"/>
    <mergeCell ref="C29:G29"/>
    <mergeCell ref="H19:I19"/>
    <mergeCell ref="A59:B59"/>
    <mergeCell ref="C61:G61"/>
    <mergeCell ref="A19:G19"/>
    <mergeCell ref="G17:I17"/>
    <mergeCell ref="A80:G80"/>
    <mergeCell ref="C78:G78"/>
    <mergeCell ref="F11:G11"/>
    <mergeCell ref="C62:G62"/>
    <mergeCell ref="B23:D23"/>
    <mergeCell ref="B6:G6"/>
    <mergeCell ref="A83:G83"/>
    <mergeCell ref="C69:D69"/>
    <mergeCell ref="A78:B78"/>
    <mergeCell ref="A26:B26"/>
    <mergeCell ref="A76:B76"/>
    <mergeCell ref="A31:G31"/>
    <mergeCell ref="C67:D67"/>
    <mergeCell ref="A42:G42"/>
    <mergeCell ref="C70:D70"/>
    <mergeCell ref="A64:G64"/>
    <mergeCell ref="C60:G60"/>
    <mergeCell ref="A74:G74"/>
    <mergeCell ref="A75:B75"/>
    <mergeCell ref="C66:D66"/>
    <mergeCell ref="C68:D68"/>
    <mergeCell ref="A58:G58"/>
    <mergeCell ref="A48:J48"/>
    <mergeCell ref="A3:G3"/>
    <mergeCell ref="A62:B62"/>
    <mergeCell ref="A49:J49"/>
    <mergeCell ref="G16:I16"/>
    <mergeCell ref="B20:D20"/>
    <mergeCell ref="B5:G5"/>
    <mergeCell ref="C59:G59"/>
    <mergeCell ref="A61:B61"/>
    <mergeCell ref="A27:B27"/>
    <mergeCell ref="A25:G25"/>
    <mergeCell ref="A29:B29"/>
    <mergeCell ref="A44:B44"/>
    <mergeCell ref="A60:B60"/>
    <mergeCell ref="G21:I21"/>
    <mergeCell ref="C46:G46"/>
    <mergeCell ref="A45:B45"/>
    <mergeCell ref="A11:E11"/>
    <mergeCell ref="E40:G40"/>
    <mergeCell ref="C45:G45"/>
    <mergeCell ref="G20:I20"/>
    <mergeCell ref="B21:D21"/>
    <mergeCell ref="C27:G27"/>
    <mergeCell ref="B22:D22"/>
    <mergeCell ref="G22:I22"/>
    <mergeCell ref="B7:G7"/>
    <mergeCell ref="C44:G44"/>
    <mergeCell ref="G14:I14"/>
    <mergeCell ref="G23:I23"/>
    <mergeCell ref="C28:G28"/>
    <mergeCell ref="A10:G10"/>
    <mergeCell ref="A9:G9"/>
    <mergeCell ref="G15:I15"/>
  </mergeCells>
  <conditionalFormatting sqref="A27:G29">
    <cfRule type="expression" dxfId="9" priority="3">
      <formula>$C$26&lt;&gt;"Yes"</formula>
    </cfRule>
  </conditionalFormatting>
  <conditionalFormatting sqref="A43:G45">
    <cfRule type="expression" dxfId="8" priority="4">
      <formula>$C$42&lt;&gt;"Yes"</formula>
    </cfRule>
  </conditionalFormatting>
  <conditionalFormatting sqref="A59:G61">
    <cfRule type="expression" dxfId="7" priority="6">
      <formula>$C$58&lt;&gt;"Yes"</formula>
    </cfRule>
  </conditionalFormatting>
  <conditionalFormatting sqref="A75:G77">
    <cfRule type="expression" dxfId="6" priority="7">
      <formula>$C$74&lt;&gt;"Yes"</formula>
    </cfRule>
  </conditionalFormatting>
  <conditionalFormatting sqref="A13:I13 A14:G17">
    <cfRule type="expression" dxfId="5" priority="1">
      <formula>$F$11&lt;&gt;"Yes"</formula>
    </cfRule>
  </conditionalFormatting>
  <conditionalFormatting sqref="A19:I19 A20:G23">
    <cfRule type="expression" dxfId="4" priority="2">
      <formula>$F$11&lt;&gt;"No"</formula>
    </cfRule>
  </conditionalFormatting>
  <conditionalFormatting sqref="C55:D55">
    <cfRule type="expression" dxfId="3" priority="5">
      <formula>$C$55="CHECK"</formula>
    </cfRule>
  </conditionalFormatting>
  <dataValidations count="3">
    <dataValidation type="list" sqref="F11" xr:uid="{00000000-0002-0000-0000-000000000000}">
      <formula1>"— Select —,Yes,No"</formula1>
    </dataValidation>
    <dataValidation type="decimal" operator="greaterThanOrEqual" sqref="B15:C17 B21:B23 B34:D38 B50:B54 B66:B70" xr:uid="{00000000-0002-0000-0000-000001000000}">
      <formula1>0</formula1>
    </dataValidation>
    <dataValidation type="list" sqref="C26 C42 C58 C74" xr:uid="{00000000-0002-0000-0000-000002000000}">
      <formula1>"Select,Yes,No"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workbookViewId="0">
      <selection activeCell="A9" sqref="A9:XFD9"/>
    </sheetView>
  </sheetViews>
  <sheetFormatPr defaultRowHeight="14"/>
  <cols>
    <col min="1" max="1" width="16" customWidth="1"/>
    <col min="2" max="2" width="42" customWidth="1"/>
    <col min="3" max="3" width="13" customWidth="1"/>
    <col min="4" max="4" width="12" customWidth="1"/>
    <col min="5" max="5" width="50" customWidth="1"/>
    <col min="6" max="6" width="42" customWidth="1"/>
    <col min="7" max="7" width="14" customWidth="1"/>
  </cols>
  <sheetData>
    <row r="1" spans="1:7" ht="13.4" customHeight="1">
      <c r="A1" s="124" t="s">
        <v>121</v>
      </c>
      <c r="B1" s="79"/>
      <c r="C1" s="79"/>
      <c r="D1" s="79"/>
      <c r="E1" s="79"/>
      <c r="F1" s="79"/>
      <c r="G1" s="79"/>
    </row>
    <row r="2" spans="1:7" ht="18" customHeight="1">
      <c r="A2" s="123" t="s">
        <v>122</v>
      </c>
      <c r="B2" s="79"/>
      <c r="C2" s="79"/>
      <c r="D2" s="79"/>
      <c r="E2" s="79"/>
      <c r="F2" s="79"/>
      <c r="G2" s="79"/>
    </row>
    <row r="3" spans="1:7">
      <c r="A3" s="4"/>
      <c r="B3" s="4"/>
      <c r="C3" s="4"/>
      <c r="D3" s="4"/>
      <c r="E3" s="4"/>
      <c r="F3" s="4"/>
      <c r="G3" s="4"/>
    </row>
    <row r="4" spans="1:7" ht="31" customHeight="1">
      <c r="A4" s="52" t="s">
        <v>123</v>
      </c>
      <c r="B4" s="53" t="s">
        <v>124</v>
      </c>
      <c r="C4" s="53" t="s">
        <v>125</v>
      </c>
      <c r="D4" s="4"/>
      <c r="E4" s="4"/>
      <c r="F4" s="4"/>
      <c r="G4" s="4"/>
    </row>
    <row r="5" spans="1:7" ht="25" customHeight="1">
      <c r="A5" s="54">
        <f>COUNTIF(G8:G79,"Error")</f>
        <v>0</v>
      </c>
      <c r="B5" s="55">
        <f>COUNTIF(G8:G79,"Warning")</f>
        <v>2</v>
      </c>
      <c r="C5" s="56">
        <f>COUNTIF(G8:G79,"Pass")</f>
        <v>15</v>
      </c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 ht="10.65" customHeight="1">
      <c r="A7" s="57" t="s">
        <v>126</v>
      </c>
      <c r="B7" s="58" t="s">
        <v>127</v>
      </c>
      <c r="C7" s="58" t="s">
        <v>128</v>
      </c>
      <c r="D7" s="58" t="s">
        <v>129</v>
      </c>
      <c r="E7" s="58" t="s">
        <v>130</v>
      </c>
      <c r="F7" s="58" t="s">
        <v>131</v>
      </c>
      <c r="G7" s="59" t="s">
        <v>132</v>
      </c>
    </row>
    <row r="8" spans="1:7" ht="22.65" customHeight="1">
      <c r="A8" s="6" t="s">
        <v>133</v>
      </c>
      <c r="B8" s="8" t="s">
        <v>134</v>
      </c>
      <c r="C8" s="10" t="str">
        <f>IF('Report Form'!$B$5&lt;&gt;"","Pass","Warning")</f>
        <v>Warning</v>
      </c>
      <c r="D8" s="11" t="str">
        <f t="shared" ref="D8:D13" si="0">IF(C8="Pass","OK","Warning")</f>
        <v>Warning</v>
      </c>
      <c r="E8" s="2" t="str">
        <f>IF(C8="Pass","Recipient name entered","Please enter the jurisdiction or recipient name.")</f>
        <v>Please enter the jurisdiction or recipient name.</v>
      </c>
      <c r="F8" s="2" t="s">
        <v>135</v>
      </c>
      <c r="G8" s="3" t="s">
        <v>133</v>
      </c>
    </row>
    <row r="9" spans="1:7" ht="22.65" customHeight="1">
      <c r="A9" s="7" t="s">
        <v>133</v>
      </c>
      <c r="B9" s="9" t="s">
        <v>136</v>
      </c>
      <c r="C9" s="12" t="str">
        <f>IF('Report Form'!$B$7&lt;&gt;"","Pass","Warning")</f>
        <v>Warning</v>
      </c>
      <c r="D9" s="13" t="str">
        <f t="shared" si="0"/>
        <v>Warning</v>
      </c>
      <c r="E9" s="4" t="str">
        <f>IF(C9="Pass","Submission date entered","Please enter the report submission date.")</f>
        <v>Please enter the report submission date.</v>
      </c>
      <c r="F9" s="4" t="s">
        <v>137</v>
      </c>
      <c r="G9" s="5" t="s">
        <v>133</v>
      </c>
    </row>
    <row r="10" spans="1:7" ht="22.65" customHeight="1">
      <c r="A10" s="7" t="s">
        <v>138</v>
      </c>
      <c r="B10" s="9" t="s">
        <v>139</v>
      </c>
      <c r="C10" s="12" t="str">
        <f>IF('Report Form'!$F$11="— Select —","Warning","Pass")</f>
        <v>Pass</v>
      </c>
      <c r="D10" s="13" t="str">
        <f t="shared" si="0"/>
        <v>OK</v>
      </c>
      <c r="E10" s="4" t="str">
        <f>IF(C10="Pass","Funding distinction selected: "&amp;'Report Form'!$F$11,"Select Yes or No for the Section 1 funding-source question.")</f>
        <v>Funding distinction selected: Yes</v>
      </c>
      <c r="F10" s="4" t="s">
        <v>140</v>
      </c>
      <c r="G10" s="5" t="s">
        <v>138</v>
      </c>
    </row>
    <row r="11" spans="1:7" ht="32.5" customHeight="1">
      <c r="A11" s="7" t="s">
        <v>138</v>
      </c>
      <c r="B11" s="9" t="s">
        <v>141</v>
      </c>
      <c r="C11" s="12" t="str">
        <f>IF('Report Form'!$F$11="Yes",IF(SUM('Report Form'!B15:C17)&gt;0,"Pass","Warning"),IF('Report Form'!$F$11="No",IF(SUM('Report Form'!B21:B23)&gt;0,"Pass","Warning"),"Warning"))</f>
        <v>Warning</v>
      </c>
      <c r="D11" s="13" t="str">
        <f t="shared" si="0"/>
        <v>Warning</v>
      </c>
      <c r="E11" s="4" t="str">
        <f>IF(C11="Pass","Active Section 1 table has at least one quantity","Enter at least one quantity in the active Section 1 table, or leave zero only if accurate.")</f>
        <v>Enter at least one quantity in the active Section 1 table, or leave zero only if accurate.</v>
      </c>
      <c r="F11" s="4" t="s">
        <v>142</v>
      </c>
      <c r="G11" s="5" t="s">
        <v>138</v>
      </c>
    </row>
    <row r="12" spans="1:7" ht="22.65" customHeight="1">
      <c r="A12" s="7" t="s">
        <v>143</v>
      </c>
      <c r="B12" s="9" t="s">
        <v>144</v>
      </c>
      <c r="C12" s="12" t="str">
        <f>IF('Report Form'!$C$26="Yes",IF('Report Form'!$C$27&lt;&gt;"","Pass","Warning"),"Pass")</f>
        <v>Pass</v>
      </c>
      <c r="D12" s="13" t="str">
        <f t="shared" si="0"/>
        <v>OK</v>
      </c>
      <c r="E12" s="4" t="str">
        <f>IF(C12="Pass","Section 1 DQ response complete","Section 1 data quality issue is marked Yes but description is blank.")</f>
        <v>Section 1 DQ response complete</v>
      </c>
      <c r="F12" s="4" t="s">
        <v>145</v>
      </c>
      <c r="G12" s="5" t="s">
        <v>146</v>
      </c>
    </row>
    <row r="13" spans="1:7" ht="22.65" customHeight="1">
      <c r="A13" s="60" t="s">
        <v>147</v>
      </c>
      <c r="B13" s="60" t="s">
        <v>148</v>
      </c>
      <c r="C13" s="41" t="str">
        <f>IF('Report Form'!$B$40&gt;0,"Pass","Warning")</f>
        <v>Warning</v>
      </c>
      <c r="D13" s="41" t="str">
        <f t="shared" si="0"/>
        <v>Warning</v>
      </c>
      <c r="E13" s="41" t="str">
        <f>IF(C13="Pass","Total POCTs entered: "&amp;'Report Form'!$B$40,"All Section 2 venue counts are blank/zero.")</f>
        <v>All Section 2 venue counts are blank/zero.</v>
      </c>
      <c r="F13" s="41" t="s">
        <v>149</v>
      </c>
      <c r="G13" s="41" t="str">
        <f t="shared" ref="G13:G29" si="1">C13</f>
        <v>Warning</v>
      </c>
    </row>
    <row r="14" spans="1:7" ht="22.65" customHeight="1">
      <c r="A14" s="60" t="s">
        <v>147</v>
      </c>
      <c r="B14" s="60" t="s">
        <v>150</v>
      </c>
      <c r="C14" s="41" t="str">
        <f>IF(OR('Report Form'!$C$34&gt;'Report Form'!$B$34,'Report Form'!$D$34&gt;'Report Form'!$B$34),"Error","Pass")</f>
        <v>Pass</v>
      </c>
      <c r="D14" s="41" t="str">
        <f t="shared" ref="D14:D19" si="2">IF(C14="Error","Error","OK")</f>
        <v>OK</v>
      </c>
      <c r="E14" s="41" t="str">
        <f>IF(C14="Pass","WRA/pregnant counts are within total for row 2a","WRA or pregnant count exceeds total in Section 2 row 2a.")</f>
        <v>WRA/pregnant counts are within total for row 2a</v>
      </c>
      <c r="F14" s="41" t="s">
        <v>151</v>
      </c>
      <c r="G14" s="41" t="str">
        <f t="shared" si="1"/>
        <v>Pass</v>
      </c>
    </row>
    <row r="15" spans="1:7" ht="22.65" customHeight="1">
      <c r="A15" s="60" t="s">
        <v>147</v>
      </c>
      <c r="B15" s="60" t="s">
        <v>152</v>
      </c>
      <c r="C15" s="41" t="str">
        <f>IF(OR('Report Form'!$C$35&gt;'Report Form'!$B$35,'Report Form'!$D$35&gt;'Report Form'!$B$35),"Error","Pass")</f>
        <v>Pass</v>
      </c>
      <c r="D15" s="41" t="str">
        <f t="shared" si="2"/>
        <v>OK</v>
      </c>
      <c r="E15" s="41" t="str">
        <f>IF(C15="Pass","WRA/pregnant counts are within total for row 2b","WRA or pregnant count exceeds total in Section 2 row 2b.")</f>
        <v>WRA/pregnant counts are within total for row 2b</v>
      </c>
      <c r="F15" s="41" t="s">
        <v>151</v>
      </c>
      <c r="G15" s="41" t="str">
        <f t="shared" si="1"/>
        <v>Pass</v>
      </c>
    </row>
    <row r="16" spans="1:7" ht="22.65" customHeight="1">
      <c r="A16" s="60" t="s">
        <v>147</v>
      </c>
      <c r="B16" s="60" t="s">
        <v>153</v>
      </c>
      <c r="C16" s="41" t="str">
        <f>IF(OR('Report Form'!$C$36&gt;'Report Form'!$B$36,'Report Form'!$D$36&gt;'Report Form'!$B$36),"Error","Pass")</f>
        <v>Pass</v>
      </c>
      <c r="D16" s="41" t="str">
        <f t="shared" si="2"/>
        <v>OK</v>
      </c>
      <c r="E16" s="41" t="str">
        <f>IF(C16="Pass","WRA/pregnant counts are within total for row 2c","WRA or pregnant count exceeds total in Section 2 row 2c.")</f>
        <v>WRA/pregnant counts are within total for row 2c</v>
      </c>
      <c r="F16" s="41" t="s">
        <v>151</v>
      </c>
      <c r="G16" s="41" t="str">
        <f t="shared" si="1"/>
        <v>Pass</v>
      </c>
    </row>
    <row r="17" spans="1:7" ht="22.65" customHeight="1">
      <c r="A17" s="60" t="s">
        <v>147</v>
      </c>
      <c r="B17" s="60" t="s">
        <v>154</v>
      </c>
      <c r="C17" s="41" t="str">
        <f>IF(OR('Report Form'!$C$37&gt;'Report Form'!$B$37,'Report Form'!$D$37&gt;'Report Form'!$B$37),"Error","Pass")</f>
        <v>Pass</v>
      </c>
      <c r="D17" s="41" t="str">
        <f t="shared" si="2"/>
        <v>OK</v>
      </c>
      <c r="E17" s="41" t="str">
        <f>IF(C17="Pass","WRA/pregnant counts are within total for row 2d","WRA or pregnant count exceeds total in Section 2 row 2d.")</f>
        <v>WRA/pregnant counts are within total for row 2d</v>
      </c>
      <c r="F17" s="41" t="s">
        <v>151</v>
      </c>
      <c r="G17" s="41" t="str">
        <f t="shared" si="1"/>
        <v>Pass</v>
      </c>
    </row>
    <row r="18" spans="1:7" ht="22.65" customHeight="1">
      <c r="A18" s="60" t="s">
        <v>147</v>
      </c>
      <c r="B18" s="60" t="s">
        <v>155</v>
      </c>
      <c r="C18" s="41" t="str">
        <f>IF(OR('Report Form'!$C$38&gt;'Report Form'!$B$38,'Report Form'!$D$38&gt;'Report Form'!$B$38),"Error","Pass")</f>
        <v>Pass</v>
      </c>
      <c r="D18" s="41" t="str">
        <f t="shared" si="2"/>
        <v>OK</v>
      </c>
      <c r="E18" s="41" t="str">
        <f>IF(C18="Pass","WRA/pregnant counts are within total for row 2e","WRA or pregnant count exceeds total in Section 2 row 2e.")</f>
        <v>WRA/pregnant counts are within total for row 2e</v>
      </c>
      <c r="F18" s="41" t="s">
        <v>151</v>
      </c>
      <c r="G18" s="41" t="str">
        <f t="shared" si="1"/>
        <v>Pass</v>
      </c>
    </row>
    <row r="19" spans="1:7" ht="22.65" customHeight="1">
      <c r="A19" s="60" t="s">
        <v>147</v>
      </c>
      <c r="B19" s="60" t="s">
        <v>156</v>
      </c>
      <c r="C19" s="41" t="str">
        <f>IF(OR('Report Form'!$C$39&gt;'Report Form'!$B$39,'Report Form'!$D$39&gt;'Report Form'!$B$39),"Error","Pass")</f>
        <v>Pass</v>
      </c>
      <c r="D19" s="41" t="str">
        <f t="shared" si="2"/>
        <v>OK</v>
      </c>
      <c r="E19" s="41" t="str">
        <f>IF(C19="Pass","WRA/pregnant counts are within total for row 2f","WRA or pregnant count exceeds total in Section 2 row 2f.")</f>
        <v>WRA/pregnant counts are within total for row 2f</v>
      </c>
      <c r="F19" s="41" t="s">
        <v>151</v>
      </c>
      <c r="G19" s="41" t="str">
        <f t="shared" si="1"/>
        <v>Pass</v>
      </c>
    </row>
    <row r="20" spans="1:7" ht="22.65" customHeight="1">
      <c r="A20" s="60" t="s">
        <v>157</v>
      </c>
      <c r="B20" s="60" t="s">
        <v>144</v>
      </c>
      <c r="C20" s="41" t="str">
        <f>IF('Report Form'!$C$43="Yes",IF('Report Form'!$C$44&lt;&gt;"","Pass","Warning"),"Pass")</f>
        <v>Pass</v>
      </c>
      <c r="D20" s="41" t="str">
        <f>IF(C20="Pass","OK","Warning")</f>
        <v>OK</v>
      </c>
      <c r="E20" s="41" t="str">
        <f>IF(C20="Pass","Section 2 DQ response complete","Section 2 data quality issue is marked Yes but description is blank.")</f>
        <v>Section 2 DQ response complete</v>
      </c>
      <c r="F20" s="41" t="s">
        <v>158</v>
      </c>
      <c r="G20" s="41" t="str">
        <f t="shared" si="1"/>
        <v>Pass</v>
      </c>
    </row>
    <row r="21" spans="1:7" ht="22.65" customHeight="1">
      <c r="A21" s="60" t="s">
        <v>159</v>
      </c>
      <c r="B21" s="60" t="s">
        <v>160</v>
      </c>
      <c r="C21" s="41" t="str">
        <f>IF(OR(AND('Report Form'!$B$51&gt;0,'Report Form'!$B$52&gt;'Report Form'!$B$51),AND('Report Form'!$C$51&gt;0,'Report Form'!$C$52&gt;'Report Form'!$C$51),AND('Report Form'!$D$51&gt;0,'Report Form'!$D$52&gt;'Report Form'!$D$51)),"Error","Pass")</f>
        <v>Pass</v>
      </c>
      <c r="D21" s="41" t="str">
        <f>IF(C21="Error","Error","OK")</f>
        <v>OK</v>
      </c>
      <c r="E21" s="41" t="str">
        <f>IF(C21="Pass","3b is within 3a for total, WRA, and pregnant strata","Confirmatory orders exceed reactive POCTs in one or more Section 3 strata.")</f>
        <v>3b is within 3a for total, WRA, and pregnant strata</v>
      </c>
      <c r="F21" s="41" t="s">
        <v>161</v>
      </c>
      <c r="G21" s="41" t="str">
        <f t="shared" si="1"/>
        <v>Pass</v>
      </c>
    </row>
    <row r="22" spans="1:7" ht="22.65" customHeight="1">
      <c r="A22" s="60" t="s">
        <v>159</v>
      </c>
      <c r="B22" s="60" t="s">
        <v>162</v>
      </c>
      <c r="C22" s="41" t="str">
        <f>IF(OR(AND('Report Form'!$B$52&gt;0,SUM('Report Form'!$B$53:$B$55)&gt;'Report Form'!$B$52),AND('Report Form'!$C$52&gt;0,SUM('Report Form'!$C$53:$C$55)&gt;'Report Form'!$C$52),AND('Report Form'!$D$52&gt;0,SUM('Report Form'!$D$53:$D$55)&gt;'Report Form'!$D$52)),"Error",IF(OR(AND('Report Form'!$B$52&gt;0,SUM('Report Form'!$B$53:$B$55)&lt;'Report Form'!$B$52),AND('Report Form'!$C$52&gt;0,SUM('Report Form'!$C$53:$C$55)&lt;'Report Form'!$C$52),AND('Report Form'!$D$52&gt;0,SUM('Report Form'!$D$53:$D$55)&lt;'Report Form'!$D$52)),"Warning","Pass"))</f>
        <v>Pass</v>
      </c>
      <c r="D22" s="41" t="str">
        <f>IF(C22="Error","Error",IF(C22="Warning","Warning","OK"))</f>
        <v>OK</v>
      </c>
      <c r="E22" s="41" t="str">
        <f>IF(C22="Pass","Confirmatory outcomes align with 3b for all strata",IF(C22="Warning","3c+3d+3e is less than 3b in one or more strata; some outcomes are unaccounted for.","3c+3d+3e exceeds 3b in one or more strata."))</f>
        <v>Confirmatory outcomes align with 3b for all strata</v>
      </c>
      <c r="F22" s="41" t="s">
        <v>163</v>
      </c>
      <c r="G22" s="41" t="str">
        <f t="shared" si="1"/>
        <v>Pass</v>
      </c>
    </row>
    <row r="23" spans="1:7" ht="22.65" customHeight="1">
      <c r="A23" s="60" t="s">
        <v>164</v>
      </c>
      <c r="B23" s="60" t="s">
        <v>165</v>
      </c>
      <c r="C23" s="41" t="str">
        <f>IF(OR(AND('Report Form'!$B$40&gt;0,'Report Form'!$B$51&gt;'Report Form'!$B$40),AND('Report Form'!$C$40&gt;0,'Report Form'!$C$51&gt;'Report Form'!$C$40),AND('Report Form'!$D$40&gt;0,'Report Form'!$D$51&gt;'Report Form'!$D$40)),"Error","Pass")</f>
        <v>Pass</v>
      </c>
      <c r="D23" s="41" t="str">
        <f>IF(C23="Error","Error","OK")</f>
        <v>OK</v>
      </c>
      <c r="E23" s="41" t="str">
        <f>IF(C23="Pass","3a is within Section 2 POCT totals for all strata","Section 3 reactive POCTs exceed Section 2 POCT totals in one or more strata.")</f>
        <v>3a is within Section 2 POCT totals for all strata</v>
      </c>
      <c r="F23" s="41" t="s">
        <v>166</v>
      </c>
      <c r="G23" s="41" t="str">
        <f t="shared" si="1"/>
        <v>Pass</v>
      </c>
    </row>
    <row r="24" spans="1:7" ht="22.65" customHeight="1">
      <c r="A24" s="60" t="s">
        <v>167</v>
      </c>
      <c r="B24" s="60" t="s">
        <v>144</v>
      </c>
      <c r="C24" s="41" t="str">
        <f>IF('Report Form'!$C$59="Yes",IF('Report Form'!$C$60&lt;&gt;"","Pass","Warning"),"Pass")</f>
        <v>Pass</v>
      </c>
      <c r="D24" s="41" t="str">
        <f>IF(C24="Pass","OK","Warning")</f>
        <v>OK</v>
      </c>
      <c r="E24" s="41" t="str">
        <f>IF(C24="Pass","Section 3 DQ response complete","Section 3 data quality issue is marked Yes but description is blank.")</f>
        <v>Section 3 DQ response complete</v>
      </c>
      <c r="F24" s="41" t="s">
        <v>168</v>
      </c>
      <c r="G24" s="41" t="str">
        <f t="shared" si="1"/>
        <v>Pass</v>
      </c>
    </row>
    <row r="25" spans="1:7" ht="22.65" customHeight="1">
      <c r="A25" s="60" t="s">
        <v>169</v>
      </c>
      <c r="B25" s="60" t="s">
        <v>170</v>
      </c>
      <c r="C25" s="41" t="str">
        <f>IF('Report Form'!$B$67&gt;0,"Pass","Warning")</f>
        <v>Warning</v>
      </c>
      <c r="D25" s="41" t="str">
        <f>IF(C25="Pass","OK","Warning")</f>
        <v>Warning</v>
      </c>
      <c r="E25" s="41" t="str">
        <f>IF(C25="Pass","4a entered","No newly diagnosed women entered in 4a.")</f>
        <v>No newly diagnosed women entered in 4a.</v>
      </c>
      <c r="F25" s="41" t="s">
        <v>171</v>
      </c>
      <c r="G25" s="41" t="str">
        <f t="shared" si="1"/>
        <v>Warning</v>
      </c>
    </row>
    <row r="26" spans="1:7" ht="22.65" customHeight="1">
      <c r="A26" s="60" t="s">
        <v>169</v>
      </c>
      <c r="B26" s="60" t="s">
        <v>172</v>
      </c>
      <c r="C26" s="41" t="str">
        <f>IF(OR('Report Form'!$B$68&gt;'Report Form'!$B$67,'Report Form'!$B$69&gt;'Report Form'!$B$67),"Error","Pass")</f>
        <v>Pass</v>
      </c>
      <c r="D26" s="41" t="str">
        <f>IF(C26="Error","Error","OK")</f>
        <v>OK</v>
      </c>
      <c r="E26" s="41" t="str">
        <f>IF(C26="Pass","Subgroups are within 4a","WRA or pregnant count exceeds total newly diagnosed women.")</f>
        <v>Subgroups are within 4a</v>
      </c>
      <c r="F26" s="41" t="s">
        <v>173</v>
      </c>
      <c r="G26" s="41" t="str">
        <f t="shared" si="1"/>
        <v>Pass</v>
      </c>
    </row>
    <row r="27" spans="1:7" ht="22.65" customHeight="1">
      <c r="A27" s="60" t="s">
        <v>169</v>
      </c>
      <c r="B27" s="60" t="s">
        <v>174</v>
      </c>
      <c r="C27" s="41" t="str">
        <f>IF(AND('Report Form'!$B$67&gt;0,'Report Form'!$B$70&gt;'Report Form'!$B$67),"Error","Pass")</f>
        <v>Pass</v>
      </c>
      <c r="D27" s="41" t="str">
        <f>IF(C27="Error","Error","OK")</f>
        <v>OK</v>
      </c>
      <c r="E27" s="41" t="str">
        <f>IF(C27="Pass","4b is within 4a","Treated women exceed newly diagnosed women.")</f>
        <v>4b is within 4a</v>
      </c>
      <c r="F27" s="41" t="s">
        <v>175</v>
      </c>
      <c r="G27" s="41" t="str">
        <f t="shared" si="1"/>
        <v>Pass</v>
      </c>
    </row>
    <row r="28" spans="1:7" ht="22.65" customHeight="1">
      <c r="A28" s="60" t="s">
        <v>169</v>
      </c>
      <c r="B28" s="60" t="s">
        <v>176</v>
      </c>
      <c r="C28" s="41" t="str">
        <f>IF(AND('Report Form'!$B$69&gt;0,'Report Form'!$B$71&gt;'Report Form'!$B$69),"Error","Pass")</f>
        <v>Pass</v>
      </c>
      <c r="D28" s="41" t="str">
        <f>IF(C28="Error","Error","OK")</f>
        <v>OK</v>
      </c>
      <c r="E28" s="41" t="str">
        <f>IF(C28="Pass","4b-i is within 4a-ii","Treated pregnant women exceed diagnosed pregnant women.")</f>
        <v>4b-i is within 4a-ii</v>
      </c>
      <c r="F28" s="41" t="s">
        <v>177</v>
      </c>
      <c r="G28" s="41" t="str">
        <f t="shared" si="1"/>
        <v>Pass</v>
      </c>
    </row>
    <row r="29" spans="1:7" ht="22.65" customHeight="1">
      <c r="A29" s="60" t="s">
        <v>178</v>
      </c>
      <c r="B29" s="60" t="s">
        <v>144</v>
      </c>
      <c r="C29" s="41" t="str">
        <f>IF('Report Form'!$C$75="Yes",IF('Report Form'!$C$76&lt;&gt;"","Pass","Warning"),"Pass")</f>
        <v>Pass</v>
      </c>
      <c r="D29" s="41" t="str">
        <f>IF(C29="Pass","OK","Warning")</f>
        <v>OK</v>
      </c>
      <c r="E29" s="41" t="str">
        <f>IF(C29="Pass","Section 4 DQ response complete","Section 4 data quality issue is marked Yes but description is blank.")</f>
        <v>Section 4 DQ response complete</v>
      </c>
      <c r="F29" s="41" t="s">
        <v>179</v>
      </c>
      <c r="G29" s="41" t="str">
        <f t="shared" si="1"/>
        <v>Pass</v>
      </c>
    </row>
    <row r="30" spans="1:7">
      <c r="A30" s="4"/>
      <c r="B30" s="4"/>
      <c r="C30" s="4"/>
      <c r="D30" s="4"/>
      <c r="E30" s="4"/>
      <c r="F30" s="4"/>
      <c r="G30" s="4"/>
    </row>
    <row r="31" spans="1:7" hidden="1">
      <c r="A31" s="122"/>
      <c r="B31" s="122"/>
      <c r="C31" s="122"/>
      <c r="D31" s="122"/>
      <c r="E31" s="122"/>
      <c r="F31" s="122"/>
      <c r="G31" s="122"/>
    </row>
    <row r="32" spans="1:7">
      <c r="A32" s="61"/>
    </row>
    <row r="33" spans="1:7">
      <c r="A33" s="4"/>
      <c r="B33" s="4"/>
      <c r="C33" s="4"/>
      <c r="D33" s="4"/>
      <c r="E33" s="4"/>
      <c r="F33" s="4"/>
      <c r="G33" s="4"/>
    </row>
    <row r="34" spans="1:7">
      <c r="A34" s="4"/>
      <c r="B34" s="4"/>
      <c r="C34" s="4"/>
      <c r="D34" s="4"/>
      <c r="E34" s="4"/>
      <c r="F34" s="4"/>
      <c r="G34" s="4"/>
    </row>
    <row r="35" spans="1:7">
      <c r="A35" s="4"/>
      <c r="B35" s="4"/>
      <c r="C35" s="4"/>
      <c r="D35" s="4"/>
      <c r="E35" s="4"/>
      <c r="F35" s="4"/>
      <c r="G35" s="4"/>
    </row>
    <row r="36" spans="1:7">
      <c r="A36" s="4"/>
      <c r="B36" s="4"/>
      <c r="C36" s="4"/>
      <c r="D36" s="4"/>
      <c r="E36" s="4"/>
      <c r="F36" s="4"/>
      <c r="G36" s="4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4"/>
      <c r="C41" s="4"/>
      <c r="D41" s="4"/>
      <c r="E41" s="4"/>
      <c r="F41" s="4"/>
      <c r="G41" s="4"/>
    </row>
    <row r="42" spans="1:7">
      <c r="A42" s="4"/>
      <c r="B42" s="4"/>
      <c r="C42" s="4"/>
      <c r="D42" s="4"/>
      <c r="E42" s="4"/>
      <c r="F42" s="4"/>
      <c r="G42" s="4"/>
    </row>
    <row r="43" spans="1:7">
      <c r="A43" s="4"/>
      <c r="B43" s="4"/>
      <c r="C43" s="4"/>
      <c r="D43" s="4"/>
      <c r="E43" s="4"/>
      <c r="F43" s="4"/>
      <c r="G43" s="4"/>
    </row>
    <row r="44" spans="1:7">
      <c r="A44" s="4"/>
      <c r="B44" s="4"/>
      <c r="C44" s="4"/>
      <c r="D44" s="4"/>
      <c r="E44" s="4"/>
      <c r="F44" s="4"/>
      <c r="G44" s="4"/>
    </row>
    <row r="45" spans="1:7">
      <c r="A45" s="4"/>
      <c r="B45" s="4"/>
      <c r="C45" s="4"/>
      <c r="D45" s="4"/>
      <c r="E45" s="4"/>
      <c r="F45" s="4"/>
      <c r="G45" s="4"/>
    </row>
    <row r="46" spans="1:7">
      <c r="A46" s="4"/>
      <c r="B46" s="4"/>
      <c r="C46" s="4"/>
      <c r="D46" s="4"/>
      <c r="E46" s="4"/>
      <c r="F46" s="4"/>
      <c r="G46" s="4"/>
    </row>
    <row r="47" spans="1:7">
      <c r="A47" s="4"/>
      <c r="B47" s="4"/>
      <c r="C47" s="4"/>
      <c r="D47" s="4"/>
      <c r="E47" s="4"/>
      <c r="F47" s="4"/>
      <c r="G47" s="4"/>
    </row>
    <row r="48" spans="1:7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  <row r="50" spans="1:7">
      <c r="A50" s="4"/>
      <c r="B50" s="4"/>
      <c r="C50" s="4"/>
      <c r="D50" s="4"/>
      <c r="E50" s="4"/>
      <c r="F50" s="4"/>
      <c r="G50" s="4"/>
    </row>
    <row r="51" spans="1:7">
      <c r="A51" s="4"/>
      <c r="B51" s="4"/>
      <c r="C51" s="4"/>
      <c r="D51" s="4"/>
      <c r="E51" s="4"/>
      <c r="F51" s="4"/>
      <c r="G51" s="4"/>
    </row>
    <row r="52" spans="1:7">
      <c r="A52" s="4"/>
      <c r="B52" s="4"/>
      <c r="C52" s="4"/>
      <c r="D52" s="4"/>
      <c r="E52" s="4"/>
      <c r="F52" s="4"/>
      <c r="G52" s="4"/>
    </row>
    <row r="53" spans="1:7">
      <c r="A53" s="4"/>
      <c r="B53" s="4"/>
      <c r="C53" s="4"/>
      <c r="D53" s="4"/>
      <c r="E53" s="4"/>
      <c r="F53" s="4"/>
      <c r="G53" s="4"/>
    </row>
    <row r="54" spans="1:7">
      <c r="A54" s="4"/>
      <c r="B54" s="4"/>
      <c r="C54" s="4"/>
      <c r="D54" s="4"/>
      <c r="E54" s="4"/>
      <c r="F54" s="4"/>
      <c r="G54" s="4"/>
    </row>
    <row r="55" spans="1:7">
      <c r="A55" s="4"/>
      <c r="B55" s="4"/>
      <c r="C55" s="4"/>
      <c r="D55" s="4"/>
      <c r="E55" s="4"/>
      <c r="F55" s="4"/>
      <c r="G55" s="4"/>
    </row>
    <row r="56" spans="1:7">
      <c r="A56" s="4"/>
      <c r="B56" s="4"/>
      <c r="C56" s="4"/>
      <c r="D56" s="4"/>
      <c r="E56" s="4"/>
      <c r="F56" s="4"/>
      <c r="G56" s="4"/>
    </row>
    <row r="57" spans="1:7">
      <c r="A57" s="4"/>
      <c r="B57" s="4"/>
      <c r="C57" s="4"/>
      <c r="D57" s="4"/>
      <c r="E57" s="4"/>
      <c r="F57" s="4"/>
      <c r="G57" s="4"/>
    </row>
    <row r="58" spans="1:7">
      <c r="A58" s="4"/>
      <c r="B58" s="4"/>
      <c r="C58" s="4"/>
      <c r="D58" s="4"/>
      <c r="E58" s="4"/>
      <c r="F58" s="4"/>
      <c r="G58" s="4"/>
    </row>
    <row r="59" spans="1:7">
      <c r="A59" s="4"/>
      <c r="B59" s="4"/>
      <c r="C59" s="4"/>
      <c r="D59" s="4"/>
      <c r="E59" s="4"/>
      <c r="F59" s="4"/>
      <c r="G59" s="4"/>
    </row>
    <row r="60" spans="1:7">
      <c r="A60" s="4"/>
      <c r="B60" s="4"/>
      <c r="C60" s="4"/>
      <c r="D60" s="4"/>
      <c r="E60" s="4"/>
      <c r="F60" s="4"/>
      <c r="G60" s="4"/>
    </row>
    <row r="61" spans="1:7">
      <c r="A61" s="4"/>
      <c r="B61" s="4"/>
      <c r="C61" s="4"/>
      <c r="D61" s="4"/>
      <c r="E61" s="4"/>
      <c r="F61" s="4"/>
      <c r="G61" s="4"/>
    </row>
    <row r="62" spans="1:7">
      <c r="A62" s="4"/>
      <c r="B62" s="4"/>
      <c r="C62" s="4"/>
      <c r="D62" s="4"/>
      <c r="E62" s="4"/>
      <c r="F62" s="4"/>
      <c r="G62" s="4"/>
    </row>
    <row r="63" spans="1:7">
      <c r="A63" s="4"/>
      <c r="B63" s="4"/>
      <c r="C63" s="4"/>
      <c r="D63" s="4"/>
      <c r="E63" s="4"/>
      <c r="F63" s="4"/>
      <c r="G63" s="4"/>
    </row>
    <row r="64" spans="1:7">
      <c r="A64" s="4"/>
      <c r="B64" s="4"/>
      <c r="C64" s="4"/>
      <c r="D64" s="4"/>
      <c r="E64" s="4"/>
      <c r="F64" s="4"/>
      <c r="G64" s="4"/>
    </row>
    <row r="65" spans="1:7">
      <c r="A65" s="4"/>
      <c r="B65" s="4"/>
      <c r="C65" s="4"/>
      <c r="D65" s="4"/>
      <c r="E65" s="4"/>
      <c r="F65" s="4"/>
      <c r="G65" s="4"/>
    </row>
    <row r="66" spans="1:7">
      <c r="A66" s="4"/>
      <c r="B66" s="4"/>
      <c r="C66" s="4"/>
      <c r="D66" s="4"/>
      <c r="E66" s="4"/>
      <c r="F66" s="4"/>
      <c r="G66" s="4"/>
    </row>
    <row r="67" spans="1:7">
      <c r="A67" s="4"/>
      <c r="B67" s="4"/>
      <c r="C67" s="4"/>
      <c r="D67" s="4"/>
      <c r="E67" s="4"/>
      <c r="F67" s="4"/>
      <c r="G67" s="4"/>
    </row>
    <row r="68" spans="1:7">
      <c r="A68" s="4"/>
      <c r="B68" s="4"/>
      <c r="C68" s="4"/>
      <c r="D68" s="4"/>
      <c r="E68" s="4"/>
      <c r="F68" s="4"/>
      <c r="G68" s="4"/>
    </row>
    <row r="69" spans="1:7">
      <c r="A69" s="4"/>
      <c r="B69" s="4"/>
      <c r="C69" s="4"/>
      <c r="D69" s="4"/>
      <c r="E69" s="4"/>
      <c r="F69" s="4"/>
      <c r="G69" s="4"/>
    </row>
    <row r="70" spans="1:7">
      <c r="A70" s="4"/>
      <c r="B70" s="4"/>
      <c r="C70" s="4"/>
      <c r="D70" s="4"/>
      <c r="E70" s="4"/>
      <c r="F70" s="4"/>
      <c r="G70" s="4"/>
    </row>
    <row r="71" spans="1:7">
      <c r="A71" s="4"/>
      <c r="B71" s="4"/>
      <c r="C71" s="4"/>
      <c r="D71" s="4"/>
      <c r="E71" s="4"/>
      <c r="F71" s="4"/>
      <c r="G71" s="4"/>
    </row>
    <row r="72" spans="1:7">
      <c r="A72" s="4"/>
      <c r="B72" s="4"/>
      <c r="C72" s="4"/>
      <c r="D72" s="4"/>
      <c r="E72" s="4"/>
      <c r="F72" s="4"/>
      <c r="G72" s="4"/>
    </row>
    <row r="73" spans="1:7">
      <c r="A73" s="4"/>
      <c r="B73" s="4"/>
      <c r="C73" s="4"/>
      <c r="D73" s="4"/>
      <c r="E73" s="4"/>
      <c r="F73" s="4"/>
      <c r="G73" s="4"/>
    </row>
    <row r="74" spans="1:7">
      <c r="A74" s="4"/>
      <c r="B74" s="4"/>
      <c r="C74" s="4"/>
      <c r="D74" s="4"/>
      <c r="E74" s="4"/>
      <c r="F74" s="4"/>
      <c r="G74" s="4"/>
    </row>
    <row r="75" spans="1:7">
      <c r="A75" s="4"/>
      <c r="B75" s="4"/>
      <c r="C75" s="4"/>
      <c r="D75" s="4"/>
      <c r="E75" s="4"/>
      <c r="F75" s="4"/>
      <c r="G75" s="4"/>
    </row>
    <row r="76" spans="1:7">
      <c r="A76" s="4"/>
      <c r="B76" s="4"/>
      <c r="C76" s="4"/>
      <c r="D76" s="4"/>
      <c r="E76" s="4"/>
      <c r="F76" s="4"/>
      <c r="G76" s="4"/>
    </row>
    <row r="77" spans="1:7">
      <c r="A77" s="4"/>
      <c r="B77" s="4"/>
      <c r="C77" s="4"/>
      <c r="D77" s="4"/>
      <c r="E77" s="4"/>
      <c r="F77" s="4"/>
      <c r="G77" s="4"/>
    </row>
    <row r="78" spans="1:7">
      <c r="A78" s="4"/>
      <c r="B78" s="4"/>
      <c r="C78" s="4"/>
      <c r="D78" s="4"/>
      <c r="E78" s="4"/>
      <c r="F78" s="4"/>
      <c r="G78" s="4"/>
    </row>
    <row r="79" spans="1:7">
      <c r="A79" s="4"/>
      <c r="B79" s="4"/>
      <c r="C79" s="4"/>
      <c r="D79" s="4"/>
      <c r="E79" s="4"/>
      <c r="F79" s="4"/>
      <c r="G79" s="4"/>
    </row>
    <row r="80" spans="1:7">
      <c r="A80" s="4"/>
      <c r="B80" s="4"/>
      <c r="C80" s="4"/>
      <c r="D80" s="4"/>
      <c r="E80" s="4"/>
      <c r="F80" s="4"/>
      <c r="G80" s="4"/>
    </row>
    <row r="81" spans="1:7">
      <c r="A81" s="4"/>
      <c r="B81" s="4"/>
      <c r="C81" s="4"/>
      <c r="D81" s="4"/>
      <c r="E81" s="4"/>
      <c r="F81" s="4"/>
      <c r="G81" s="4"/>
    </row>
    <row r="82" spans="1:7">
      <c r="A82" s="4"/>
      <c r="B82" s="4"/>
      <c r="C82" s="4"/>
      <c r="D82" s="4"/>
      <c r="E82" s="4"/>
      <c r="F82" s="4"/>
      <c r="G82" s="4"/>
    </row>
    <row r="83" spans="1:7">
      <c r="A83" s="4"/>
      <c r="B83" s="4"/>
      <c r="C83" s="4"/>
      <c r="D83" s="4"/>
      <c r="E83" s="4"/>
      <c r="F83" s="4"/>
      <c r="G83" s="4"/>
    </row>
    <row r="84" spans="1:7">
      <c r="A84" s="4"/>
      <c r="B84" s="4"/>
      <c r="C84" s="4"/>
      <c r="D84" s="4"/>
      <c r="E84" s="4"/>
      <c r="F84" s="4"/>
      <c r="G84" s="4"/>
    </row>
    <row r="85" spans="1:7">
      <c r="A85" s="4"/>
      <c r="B85" s="4"/>
      <c r="C85" s="4"/>
      <c r="D85" s="4"/>
      <c r="E85" s="4"/>
      <c r="F85" s="4"/>
      <c r="G85" s="4"/>
    </row>
    <row r="86" spans="1:7">
      <c r="A86" s="4"/>
      <c r="B86" s="4"/>
      <c r="C86" s="4"/>
      <c r="D86" s="4"/>
      <c r="E86" s="4"/>
      <c r="F86" s="4"/>
      <c r="G86" s="4"/>
    </row>
    <row r="87" spans="1:7">
      <c r="A87" s="4"/>
      <c r="B87" s="4"/>
      <c r="C87" s="4"/>
      <c r="D87" s="4"/>
      <c r="E87" s="4"/>
      <c r="F87" s="4"/>
      <c r="G87" s="4"/>
    </row>
    <row r="88" spans="1:7">
      <c r="A88" s="4"/>
      <c r="B88" s="4"/>
      <c r="C88" s="4"/>
      <c r="D88" s="4"/>
      <c r="E88" s="4"/>
      <c r="F88" s="4"/>
      <c r="G88" s="4"/>
    </row>
    <row r="89" spans="1:7">
      <c r="A89" s="4"/>
      <c r="B89" s="4"/>
      <c r="C89" s="4"/>
      <c r="D89" s="4"/>
      <c r="E89" s="4"/>
      <c r="F89" s="4"/>
      <c r="G89" s="4"/>
    </row>
    <row r="90" spans="1:7">
      <c r="A90" s="4"/>
      <c r="B90" s="4"/>
      <c r="C90" s="4"/>
      <c r="D90" s="4"/>
      <c r="E90" s="4"/>
      <c r="F90" s="4"/>
      <c r="G90" s="4"/>
    </row>
    <row r="91" spans="1:7">
      <c r="A91" s="4"/>
      <c r="B91" s="4"/>
      <c r="C91" s="4"/>
      <c r="D91" s="4"/>
      <c r="E91" s="4"/>
      <c r="F91" s="4"/>
      <c r="G91" s="4"/>
    </row>
    <row r="92" spans="1:7">
      <c r="A92" s="4"/>
      <c r="B92" s="4"/>
      <c r="C92" s="4"/>
      <c r="D92" s="4"/>
      <c r="E92" s="4"/>
      <c r="F92" s="4"/>
      <c r="G92" s="4"/>
    </row>
    <row r="93" spans="1:7">
      <c r="A93" s="4"/>
      <c r="B93" s="4"/>
      <c r="C93" s="4"/>
      <c r="D93" s="4"/>
      <c r="E93" s="4"/>
      <c r="F93" s="4"/>
      <c r="G93" s="4"/>
    </row>
    <row r="94" spans="1:7">
      <c r="A94" s="4"/>
      <c r="B94" s="4"/>
      <c r="C94" s="4"/>
      <c r="D94" s="4"/>
      <c r="E94" s="4"/>
      <c r="F94" s="4"/>
      <c r="G94" s="4"/>
    </row>
    <row r="95" spans="1:7">
      <c r="A95" s="4"/>
      <c r="B95" s="4"/>
      <c r="C95" s="4"/>
      <c r="D95" s="4"/>
      <c r="E95" s="4"/>
      <c r="F95" s="4"/>
      <c r="G95" s="4"/>
    </row>
    <row r="96" spans="1:7">
      <c r="A96" s="4"/>
      <c r="B96" s="4"/>
      <c r="C96" s="4"/>
      <c r="D96" s="4"/>
      <c r="E96" s="4"/>
      <c r="F96" s="4"/>
      <c r="G96" s="4"/>
    </row>
    <row r="97" spans="1:7">
      <c r="A97" s="4"/>
      <c r="B97" s="4"/>
      <c r="C97" s="4"/>
      <c r="D97" s="4"/>
      <c r="E97" s="4"/>
      <c r="F97" s="4"/>
      <c r="G97" s="4"/>
    </row>
    <row r="98" spans="1:7">
      <c r="A98" s="4"/>
      <c r="B98" s="4"/>
      <c r="C98" s="4"/>
      <c r="D98" s="4"/>
      <c r="E98" s="4"/>
      <c r="F98" s="4"/>
      <c r="G98" s="4"/>
    </row>
    <row r="99" spans="1:7">
      <c r="A99" s="4"/>
      <c r="B99" s="4"/>
      <c r="C99" s="4"/>
      <c r="D99" s="4"/>
      <c r="E99" s="4"/>
      <c r="F99" s="4"/>
      <c r="G99" s="4"/>
    </row>
    <row r="100" spans="1:7">
      <c r="A100" s="4"/>
      <c r="B100" s="4"/>
      <c r="C100" s="4"/>
      <c r="D100" s="4"/>
      <c r="E100" s="4"/>
      <c r="F100" s="4"/>
      <c r="G100" s="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  <row r="105" spans="1:7">
      <c r="A105" s="4"/>
      <c r="B105" s="4"/>
      <c r="C105" s="4"/>
      <c r="D105" s="4"/>
      <c r="E105" s="4"/>
      <c r="F105" s="4"/>
      <c r="G105" s="4"/>
    </row>
    <row r="106" spans="1:7">
      <c r="A106" s="4"/>
      <c r="B106" s="4"/>
      <c r="C106" s="4"/>
      <c r="D106" s="4"/>
      <c r="E106" s="4"/>
      <c r="F106" s="4"/>
      <c r="G106" s="4"/>
    </row>
    <row r="107" spans="1:7">
      <c r="A107" s="4"/>
      <c r="B107" s="4"/>
      <c r="C107" s="4"/>
      <c r="D107" s="4"/>
      <c r="E107" s="4"/>
      <c r="F107" s="4"/>
      <c r="G107" s="4"/>
    </row>
    <row r="108" spans="1:7">
      <c r="A108" s="4"/>
      <c r="B108" s="4"/>
      <c r="C108" s="4"/>
      <c r="D108" s="4"/>
      <c r="E108" s="4"/>
      <c r="F108" s="4"/>
      <c r="G108" s="4"/>
    </row>
    <row r="109" spans="1:7">
      <c r="A109" s="4"/>
      <c r="B109" s="4"/>
      <c r="C109" s="4"/>
      <c r="D109" s="4"/>
      <c r="E109" s="4"/>
      <c r="F109" s="4"/>
      <c r="G109" s="4"/>
    </row>
    <row r="110" spans="1:7">
      <c r="A110" s="4"/>
      <c r="B110" s="4"/>
      <c r="C110" s="4"/>
      <c r="D110" s="4"/>
      <c r="E110" s="4"/>
      <c r="F110" s="4"/>
      <c r="G110" s="4"/>
    </row>
    <row r="111" spans="1:7">
      <c r="A111" s="4"/>
      <c r="B111" s="4"/>
      <c r="C111" s="4"/>
      <c r="D111" s="4"/>
      <c r="E111" s="4"/>
      <c r="F111" s="4"/>
      <c r="G111" s="4"/>
    </row>
    <row r="112" spans="1:7">
      <c r="A112" s="4"/>
      <c r="B112" s="4"/>
      <c r="C112" s="4"/>
      <c r="D112" s="4"/>
      <c r="E112" s="4"/>
      <c r="F112" s="4"/>
      <c r="G112" s="4"/>
    </row>
    <row r="113" spans="1:7">
      <c r="A113" s="4"/>
      <c r="B113" s="4"/>
      <c r="C113" s="4"/>
      <c r="D113" s="4"/>
      <c r="E113" s="4"/>
      <c r="F113" s="4"/>
      <c r="G113" s="4"/>
    </row>
    <row r="114" spans="1:7">
      <c r="A114" s="4"/>
      <c r="B114" s="4"/>
      <c r="C114" s="4"/>
      <c r="D114" s="4"/>
      <c r="E114" s="4"/>
      <c r="F114" s="4"/>
      <c r="G114" s="4"/>
    </row>
    <row r="115" spans="1:7">
      <c r="A115" s="4"/>
      <c r="B115" s="4"/>
      <c r="C115" s="4"/>
      <c r="D115" s="4"/>
      <c r="E115" s="4"/>
      <c r="F115" s="4"/>
      <c r="G115" s="4"/>
    </row>
    <row r="116" spans="1:7">
      <c r="A116" s="4"/>
      <c r="B116" s="4"/>
      <c r="C116" s="4"/>
      <c r="D116" s="4"/>
      <c r="E116" s="4"/>
      <c r="F116" s="4"/>
      <c r="G116" s="4"/>
    </row>
    <row r="117" spans="1:7">
      <c r="A117" s="4"/>
      <c r="B117" s="4"/>
      <c r="C117" s="4"/>
      <c r="D117" s="4"/>
      <c r="E117" s="4"/>
      <c r="F117" s="4"/>
      <c r="G117" s="4"/>
    </row>
    <row r="118" spans="1:7">
      <c r="A118" s="4"/>
      <c r="B118" s="4"/>
      <c r="C118" s="4"/>
      <c r="D118" s="4"/>
      <c r="E118" s="4"/>
      <c r="F118" s="4"/>
      <c r="G118" s="4"/>
    </row>
    <row r="119" spans="1:7">
      <c r="A119" s="4"/>
      <c r="B119" s="4"/>
      <c r="C119" s="4"/>
      <c r="D119" s="4"/>
      <c r="E119" s="4"/>
      <c r="F119" s="4"/>
      <c r="G119" s="4"/>
    </row>
    <row r="120" spans="1:7">
      <c r="A120" s="4"/>
      <c r="B120" s="4"/>
      <c r="C120" s="4"/>
      <c r="D120" s="4"/>
      <c r="E120" s="4"/>
      <c r="F120" s="4"/>
      <c r="G120" s="4"/>
    </row>
  </sheetData>
  <mergeCells count="3">
    <mergeCell ref="A31:G31"/>
    <mergeCell ref="A2:G2"/>
    <mergeCell ref="A1:G1"/>
  </mergeCells>
  <conditionalFormatting sqref="A8:G28">
    <cfRule type="expression" dxfId="2" priority="1">
      <formula>$C8="Error"</formula>
    </cfRule>
    <cfRule type="expression" dxfId="1" priority="2">
      <formula>$C8="Warning"</formula>
    </cfRule>
    <cfRule type="expression" dxfId="0" priority="3">
      <formula>$C8="Pass"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defaultRowHeight="14"/>
  <sheetData>
    <row r="1" spans="1:2">
      <c r="A1" t="s">
        <v>180</v>
      </c>
      <c r="B1" t="s">
        <v>181</v>
      </c>
    </row>
    <row r="2" spans="1:2">
      <c r="A2" t="s">
        <v>9</v>
      </c>
      <c r="B2" t="s">
        <v>9</v>
      </c>
    </row>
    <row r="3" spans="1:2">
      <c r="A3" t="s">
        <v>38</v>
      </c>
      <c r="B3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F29F86B51434BAC0E2D50B6D671F2" ma:contentTypeVersion="19" ma:contentTypeDescription="Create a new document." ma:contentTypeScope="" ma:versionID="bc6bd537beb859017e304d1e391a40e3">
  <xsd:schema xmlns:xsd="http://www.w3.org/2001/XMLSchema" xmlns:xs="http://www.w3.org/2001/XMLSchema" xmlns:p="http://schemas.microsoft.com/office/2006/metadata/properties" xmlns:ns2="de0ff53e-eb3b-47a6-83fe-860ceef9a5ca" xmlns:ns3="2730949f-626a-49d6-852e-c228d1c319f6" targetNamespace="http://schemas.microsoft.com/office/2006/metadata/properties" ma:root="true" ma:fieldsID="79e6c9ee39999d7c272f91b0d4853157" ns2:_="" ns3:_="">
    <xsd:import namespace="de0ff53e-eb3b-47a6-83fe-860ceef9a5ca"/>
    <xsd:import namespace="2730949f-626a-49d6-852e-c228d1c31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Order0" minOccurs="0"/>
                <xsd:element ref="ns3:Not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ff53e-eb3b-47a6-83fe-860ceef9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45e70e1-4741-4e39-9648-6691fc27ae79}" ma:internalName="TaxCatchAll" ma:showField="CatchAllData" ma:web="de0ff53e-eb3b-47a6-83fe-860ceef9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0949f-626a-49d6-852e-c228d1c31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rder0" ma:index="23" nillable="true" ma:displayName="Order" ma:default="1" ma:format="Dropdown" ma:internalName="Order0">
      <xsd:simpleType>
        <xsd:restriction base="dms:Text">
          <xsd:maxLength value="255"/>
        </xsd:restriction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2730949f-626a-49d6-852e-c228d1c319f6">1</Order0>
    <TaxCatchAll xmlns="de0ff53e-eb3b-47a6-83fe-860ceef9a5ca" xsi:nil="true"/>
    <lcf76f155ced4ddcb4097134ff3c332f xmlns="2730949f-626a-49d6-852e-c228d1c319f6">
      <Terms xmlns="http://schemas.microsoft.com/office/infopath/2007/PartnerControls"/>
    </lcf76f155ced4ddcb4097134ff3c332f>
    <Notes xmlns="2730949f-626a-49d6-852e-c228d1c319f6" xsi:nil="true"/>
  </documentManagement>
</p:properties>
</file>

<file path=customXml/itemProps1.xml><?xml version="1.0" encoding="utf-8"?>
<ds:datastoreItem xmlns:ds="http://schemas.openxmlformats.org/officeDocument/2006/customXml" ds:itemID="{8F018A94-BD4A-413D-AAFA-BBA8B0311958}"/>
</file>

<file path=customXml/itemProps2.xml><?xml version="1.0" encoding="utf-8"?>
<ds:datastoreItem xmlns:ds="http://schemas.openxmlformats.org/officeDocument/2006/customXml" ds:itemID="{5B335EA3-005B-4796-9D6F-9C2A764E6B00}"/>
</file>

<file path=customXml/itemProps3.xml><?xml version="1.0" encoding="utf-8"?>
<ds:datastoreItem xmlns:ds="http://schemas.openxmlformats.org/officeDocument/2006/customXml" ds:itemID="{1E837D35-3E45-4350-8E60-C163C741EB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Form</vt:lpstr>
      <vt:lpstr>Data Quality Dashboard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Lindsey (CDC/NCHHSTP/DSTDP)</dc:creator>
  <cp:lastModifiedBy>Cody, Aisha (CDC/NCHHSTP/OD)</cp:lastModifiedBy>
  <dcterms:created xsi:type="dcterms:W3CDTF">2026-06-15T17:31:50Z</dcterms:created>
  <dcterms:modified xsi:type="dcterms:W3CDTF">2026-06-26T14:56:31Z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2026-06-15T17:26:41Z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14acf95e-5786-40db-af12-27d2d4c92332</vt:lpwstr>
  </property>
  <property fmtid="{D5CDD505-2E9C-101B-9397-08002B2CF9AE}" pid="8" name="MSIP_Label_8af03ff0-41c5-4c41-b55e-fabb8fae94be_ContentBits">
    <vt:lpwstr>0</vt:lpwstr>
  </property>
  <property fmtid="{D5CDD505-2E9C-101B-9397-08002B2CF9AE}" pid="9" name="MSIP_Label_8af03ff0-41c5-4c41-b55e-fabb8fae94be_Tag">
    <vt:lpwstr>10, 0, 1, 1</vt:lpwstr>
  </property>
  <property fmtid="{D5CDD505-2E9C-101B-9397-08002B2CF9AE}" pid="10" name="ContentTypeId">
    <vt:lpwstr>0x0101001F5F29F86B51434BAC0E2D50B6D671F2</vt:lpwstr>
  </property>
</Properties>
</file>