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worksheets/sheet5.xml" ContentType="application/vnd.openxmlformats-officedocument.spreadsheetml.worksheet+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SENOCH\Downloads\2465.06\Send to EPA\"/>
    </mc:Choice>
  </mc:AlternateContent>
  <xr:revisionPtr revIDLastSave="0" documentId="13_ncr:1_{BDD6E7E0-983E-40F1-A47B-BA59D5C68882}" xr6:coauthVersionLast="47" xr6:coauthVersionMax="47" xr10:uidLastSave="{00000000-0000-0000-0000-000000000000}"/>
  <bookViews>
    <workbookView xWindow="-120" yWindow="-120" windowWidth="29040" windowHeight="15720" xr2:uid="{7281AB59-390F-42EC-8AEB-17B530A51C45}"/>
  </bookViews>
  <sheets>
    <sheet name="Summary" sheetId="6" r:id="rId1"/>
    <sheet name="Table 1" sheetId="1" r:id="rId2"/>
    <sheet name="Table 2" sheetId="5" r:id="rId3"/>
    <sheet name="Capital O&amp;M" sheetId="7" r:id="rId4"/>
    <sheet name="Responses" sheetId="8" r:id="rId5"/>
    <sheet name="Respondents"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5" l="1"/>
  <c r="G9" i="5"/>
  <c r="J8" i="5"/>
  <c r="K21" i="1"/>
  <c r="F22" i="1"/>
  <c r="F19" i="1"/>
  <c r="E4" i="8"/>
  <c r="D15" i="1" l="1"/>
  <c r="D14" i="1"/>
  <c r="C4" i="8" l="1"/>
  <c r="D8" i="9"/>
  <c r="E8" i="9"/>
  <c r="B8" i="9"/>
  <c r="B6" i="6"/>
  <c r="E12" i="1"/>
  <c r="D12" i="1"/>
  <c r="F12" i="1" l="1"/>
  <c r="H12" i="1" l="1"/>
  <c r="G12" i="1"/>
  <c r="I12" i="1" l="1"/>
  <c r="E15" i="1" l="1"/>
  <c r="E14" i="1"/>
  <c r="C6" i="9"/>
  <c r="F6" i="9" l="1"/>
  <c r="C7" i="9" s="1"/>
  <c r="C8" i="9" s="1"/>
  <c r="F14" i="1"/>
  <c r="G14" i="1" s="1"/>
  <c r="B5" i="8"/>
  <c r="E5" i="8" s="1"/>
  <c r="F6" i="5"/>
  <c r="F15" i="1"/>
  <c r="H15" i="1" s="1"/>
  <c r="B6" i="8"/>
  <c r="E6" i="8" s="1"/>
  <c r="F7" i="5"/>
  <c r="H14" i="1"/>
  <c r="F7" i="9"/>
  <c r="F8" i="9" s="1"/>
  <c r="I21" i="1"/>
  <c r="D18" i="1"/>
  <c r="E11" i="1" l="1"/>
  <c r="B3" i="6"/>
  <c r="E18" i="1"/>
  <c r="G15" i="1"/>
  <c r="I15" i="1" s="1"/>
  <c r="G7" i="5"/>
  <c r="G6" i="5"/>
  <c r="I14" i="1"/>
  <c r="F8" i="5" l="1"/>
  <c r="G8" i="5" s="1"/>
  <c r="B4" i="8"/>
  <c r="E7" i="8" s="1"/>
  <c r="B7" i="6" s="1"/>
  <c r="F18" i="1"/>
  <c r="H7" i="5"/>
  <c r="J7" i="5" s="1"/>
  <c r="I7" i="5"/>
  <c r="I6" i="5"/>
  <c r="H6" i="5"/>
  <c r="J6" i="5" s="1"/>
  <c r="E8" i="5"/>
  <c r="D11" i="1"/>
  <c r="H18" i="1" l="1"/>
  <c r="G18" i="1"/>
  <c r="F11" i="1"/>
  <c r="I18" i="1" l="1"/>
  <c r="H11" i="1"/>
  <c r="I8" i="5"/>
  <c r="H8" i="5"/>
  <c r="G11" i="1"/>
  <c r="I11" i="1" s="1"/>
  <c r="I19" i="1" l="1"/>
  <c r="I22" i="1" s="1"/>
  <c r="I24" i="1" s="1"/>
  <c r="B5" i="6" s="1"/>
  <c r="B4" i="6" l="1"/>
  <c r="B2" i="6"/>
</calcChain>
</file>

<file path=xl/sharedStrings.xml><?xml version="1.0" encoding="utf-8"?>
<sst xmlns="http://schemas.openxmlformats.org/spreadsheetml/2006/main" count="106" uniqueCount="86">
  <si>
    <t>ICR Summary Information</t>
  </si>
  <si>
    <t>Hours per Response</t>
  </si>
  <si>
    <t>Number of Respondents</t>
  </si>
  <si>
    <t>Total Estimated Burden Hours</t>
  </si>
  <si>
    <t>Total Estimated Costs</t>
  </si>
  <si>
    <t>Annualized Capital O&amp;M</t>
  </si>
  <si>
    <t>Total Annual Responses</t>
  </si>
  <si>
    <t>Form Number</t>
  </si>
  <si>
    <t>Not Applicable</t>
  </si>
  <si>
    <t>Table 1: Annual Respondent Burden and Cost - NSPS for GHG Emissions for Newly Constructed, Modified, and Reconstructed EGUs (40 CFR Part 60, Subpart TTTT) (Renewal)</t>
  </si>
  <si>
    <t>(A)
Hours per Occurrence</t>
  </si>
  <si>
    <t xml:space="preserve"> (B)  Occurrences/ Respondent/ Year</t>
  </si>
  <si>
    <t xml:space="preserve">(C)
Hours/ Respondent/
Year </t>
  </si>
  <si>
    <r>
      <t>(D)  Respondents/ Year</t>
    </r>
    <r>
      <rPr>
        <b/>
        <vertAlign val="superscript"/>
        <sz val="12"/>
        <color rgb="FF000000"/>
        <rFont val="Times New Roman"/>
        <family val="1"/>
      </rPr>
      <t>a</t>
    </r>
  </si>
  <si>
    <t xml:space="preserve">(E)  Technical Hours/Year
</t>
  </si>
  <si>
    <t>(F)
Managerial Hours/Year</t>
  </si>
  <si>
    <t>(G)
Clerical Hours/Year</t>
  </si>
  <si>
    <r>
      <t>(H)
Cost/ Year</t>
    </r>
    <r>
      <rPr>
        <b/>
        <vertAlign val="superscript"/>
        <sz val="12"/>
        <color theme="1"/>
        <rFont val="Times New Roman"/>
        <family val="1"/>
      </rPr>
      <t>c</t>
    </r>
  </si>
  <si>
    <t>(A x B)</t>
  </si>
  <si>
    <t>(C x D)</t>
  </si>
  <si>
    <t>(E x .05)</t>
  </si>
  <si>
    <t xml:space="preserve">(E x .10) </t>
  </si>
  <si>
    <t>1. Applications</t>
  </si>
  <si>
    <t>2. Survey and studies</t>
  </si>
  <si>
    <t>3. Acquisition, installation, and utilization of technical systems</t>
  </si>
  <si>
    <t>4. Reporting Requirements</t>
  </si>
  <si>
    <r>
      <t xml:space="preserve">A. Familiarization with regulatory requirements </t>
    </r>
    <r>
      <rPr>
        <vertAlign val="superscript"/>
        <sz val="12"/>
        <color rgb="FF000000"/>
        <rFont val="Times New Roman"/>
        <family val="1"/>
      </rPr>
      <t>b</t>
    </r>
  </si>
  <si>
    <t xml:space="preserve">    Existing Facilities</t>
  </si>
  <si>
    <t xml:space="preserve">    New Facilities</t>
  </si>
  <si>
    <t>B. Required activities</t>
  </si>
  <si>
    <t xml:space="preserve">    Notification of construction</t>
  </si>
  <si>
    <t xml:space="preserve">    Notification of startup</t>
  </si>
  <si>
    <t>C. Create information</t>
  </si>
  <si>
    <t>See 4E</t>
  </si>
  <si>
    <t>D. Gather existing information</t>
  </si>
  <si>
    <t xml:space="preserve">E. Prepare/Submit Emissions Summary Report
Includes reporting of excess emissions &amp; downtime
</t>
  </si>
  <si>
    <t>Reporting Subtotal</t>
  </si>
  <si>
    <t>5. Recordkeeping requirements</t>
  </si>
  <si>
    <t>See 4A-E</t>
  </si>
  <si>
    <r>
      <t xml:space="preserve">Recordkeeping Subtotal </t>
    </r>
    <r>
      <rPr>
        <b/>
        <vertAlign val="superscript"/>
        <sz val="12"/>
        <color rgb="FF000000"/>
        <rFont val="Times New Roman"/>
        <family val="1"/>
      </rPr>
      <t>d</t>
    </r>
  </si>
  <si>
    <t>hrs/response</t>
  </si>
  <si>
    <r>
      <t>TOTAL LABOR BURDEN AND COST (rounded)</t>
    </r>
    <r>
      <rPr>
        <b/>
        <vertAlign val="superscript"/>
        <sz val="12"/>
        <color rgb="FF000000"/>
        <rFont val="Times New Roman"/>
        <family val="1"/>
      </rPr>
      <t>e</t>
    </r>
  </si>
  <si>
    <r>
      <t>TOTAL CAPITAL AND O&amp;M COSTS (rounded)</t>
    </r>
    <r>
      <rPr>
        <b/>
        <vertAlign val="superscript"/>
        <sz val="12"/>
        <color rgb="FF000000"/>
        <rFont val="Times New Roman"/>
        <family val="1"/>
      </rPr>
      <t>e</t>
    </r>
  </si>
  <si>
    <r>
      <t>GRAND TOTAL (rounded)</t>
    </r>
    <r>
      <rPr>
        <b/>
        <vertAlign val="superscript"/>
        <sz val="12"/>
        <color theme="1"/>
        <rFont val="Times New Roman"/>
        <family val="1"/>
      </rPr>
      <t>e</t>
    </r>
  </si>
  <si>
    <t>Assumptions</t>
  </si>
  <si>
    <r>
      <t>b</t>
    </r>
    <r>
      <rPr>
        <sz val="12"/>
        <color rgb="FF000000"/>
        <rFont val="Times New Roman"/>
        <family val="1"/>
      </rPr>
      <t xml:space="preserve"> </t>
    </r>
    <r>
      <rPr>
        <sz val="12"/>
        <color theme="1"/>
        <rFont val="Times New Roman"/>
        <family val="1"/>
      </rPr>
      <t>Assumes one-time burden of 30 hours for new sources to read and understand rule requirements. Assumes existing respondents will spend 8 hours to refamiliarize with the regulatory requirements each year.</t>
    </r>
  </si>
  <si>
    <r>
      <rPr>
        <vertAlign val="superscript"/>
        <sz val="12"/>
        <rFont val="Times New Roman"/>
        <family val="1"/>
      </rPr>
      <t>c</t>
    </r>
    <r>
      <rPr>
        <sz val="12"/>
        <rFont val="Times New Roman"/>
        <family val="1"/>
      </rPr>
      <t xml:space="preserve">  This ICR uses the following labor rates: Managerial $172.41 ($82.10+ 110%); Technical $141.75 ($67.50 + 110%); and Clerical $71.36 ($33.98 + 110%). These rates are from the United States Department of Labor, Bureau of Labor Statistics, December 2023, “Table 2. Civilian workers by occupational and industry group.” The rates are from column 1, “Total compensation.” The rates are increased by 110 percent to account for varying industry wage rates and the additional overhead business costs of employing workers beyond their wages and benefits, including business expenses associated with hiring, training, and equipping their employees. This ICR assumes that Managerial hours are 5 percent of Technical hours, and Clerical hours are 10 percent of Technical hours.</t>
    </r>
  </si>
  <si>
    <r>
      <t>d</t>
    </r>
    <r>
      <rPr>
        <sz val="11"/>
        <color theme="1"/>
        <rFont val="Times New Roman"/>
        <family val="1"/>
      </rPr>
      <t xml:space="preserve"> </t>
    </r>
    <r>
      <rPr>
        <sz val="12"/>
        <color theme="1"/>
        <rFont val="Times New Roman"/>
        <family val="1"/>
      </rPr>
      <t>All recordkeeping burden is accounted for in the listed reporting activities.</t>
    </r>
  </si>
  <si>
    <r>
      <t xml:space="preserve">e </t>
    </r>
    <r>
      <rPr>
        <vertAlign val="superscript"/>
        <sz val="12"/>
        <rFont val="Times New Roman"/>
        <family val="1"/>
      </rPr>
      <t xml:space="preserve"> </t>
    </r>
    <r>
      <rPr>
        <sz val="12"/>
        <rFont val="Times New Roman"/>
        <family val="1"/>
      </rPr>
      <t xml:space="preserve">Totals have been rounded to 3 significant figures. Figures may not add exactly due to rounding. </t>
    </r>
  </si>
  <si>
    <t>Table 2: Average Annual EPA Burden and Cost - NSPS for GHG Emissions for Newly Constructed, Modified, and Reconstructed EGUs (40 CFR Part 60, Subpart TTTT) (Renewal)</t>
  </si>
  <si>
    <t>Burden Item</t>
  </si>
  <si>
    <t xml:space="preserve">(B)  Occurrences/ Respondent/ </t>
  </si>
  <si>
    <t xml:space="preserve">(C)
Hours/ Respondent/ Year </t>
  </si>
  <si>
    <t>(F)  Technical Hours/ Year</t>
  </si>
  <si>
    <t>(G)
Managerial Hours/ Year</t>
  </si>
  <si>
    <t>(H) Clerical Hours/Year</t>
  </si>
  <si>
    <r>
      <t>(I)
Cost/ Year</t>
    </r>
    <r>
      <rPr>
        <b/>
        <vertAlign val="superscript"/>
        <sz val="12"/>
        <color theme="1"/>
        <rFont val="Times New Roman"/>
        <family val="1"/>
      </rPr>
      <t>b</t>
    </r>
  </si>
  <si>
    <t>Year</t>
  </si>
  <si>
    <t>Notification of construction</t>
  </si>
  <si>
    <t>Notification of startup</t>
  </si>
  <si>
    <t>Review Emissions Summary Report
Includes reporting of excess emissions &amp; downtime</t>
  </si>
  <si>
    <r>
      <t>GRAND TOTAL (rounded)</t>
    </r>
    <r>
      <rPr>
        <vertAlign val="superscript"/>
        <sz val="12"/>
        <color rgb="FF000000"/>
        <rFont val="Times New Roman"/>
        <family val="1"/>
      </rPr>
      <t>c</t>
    </r>
  </si>
  <si>
    <r>
      <rPr>
        <vertAlign val="superscript"/>
        <sz val="10"/>
        <rFont val="Times New Roman"/>
        <family val="1"/>
      </rPr>
      <t>b</t>
    </r>
    <r>
      <rPr>
        <sz val="10"/>
        <rFont val="Times New Roman"/>
        <family val="1"/>
      </rPr>
      <t xml:space="preserve"> </t>
    </r>
    <r>
      <rPr>
        <sz val="12"/>
        <rFont val="Times New Roman"/>
        <family val="1"/>
      </rPr>
      <t>This cost is based on the average hourly labor rate as follows: Managerial $76.91 (GS-13, Step 5, $48.07 + 60%); Technical $57.07 (GS-12, Step 1, $35.67 + 60%); and Clerical $30.88 (GS-6, Step 3, $19.30+ 60%). This ICR assumes that Managerial hours are 5 percent of Technical hours, and Clerical hours are 10 percent of Technical hours. These rates are from the Office of Personnel Management (OPM), 2024 General Schedule, which excludes locality, rates of pay. The rates have been increased by 60 percent to account for the benefit packages available to government employees.</t>
    </r>
    <r>
      <rPr>
        <sz val="10"/>
        <rFont val="Times New Roman"/>
        <family val="1"/>
      </rPr>
      <t xml:space="preserve"> This ICR assumes that Managerial hours are 5 percent of Technical hours, and Clerical hours are 10 percent of Technical hours.</t>
    </r>
  </si>
  <si>
    <r>
      <t xml:space="preserve">c  </t>
    </r>
    <r>
      <rPr>
        <sz val="12"/>
        <rFont val="Times New Roman"/>
        <family val="1"/>
      </rPr>
      <t xml:space="preserve">Totals have been rounded to 3 significant figures. Figures may not add exactly due to rounding. </t>
    </r>
  </si>
  <si>
    <t>The only type of industry costs associated with the information collection activity in the regulations are labor costs. There are no capital/startup or operation and maintenance costs for this ICR.</t>
  </si>
  <si>
    <t>(A)</t>
  </si>
  <si>
    <t>(B)</t>
  </si>
  <si>
    <t>(C)</t>
  </si>
  <si>
    <t>(D)</t>
  </si>
  <si>
    <t>(E)</t>
  </si>
  <si>
    <t>Information Collection Activity</t>
  </si>
  <si>
    <t>Number of Responses</t>
  </si>
  <si>
    <t>Number of Existing Respondents That Keep Records But Do Not Submit Reports</t>
  </si>
  <si>
    <t>Total Annual Responses E=(BxC)+D</t>
  </si>
  <si>
    <t>Prepare/Submit Emissions Summary Report</t>
  </si>
  <si>
    <t>Total</t>
  </si>
  <si>
    <t>Respondents That Submit Reports</t>
  </si>
  <si>
    <t>Respondents That Do Not Submit Any Reports</t>
  </si>
  <si>
    <r>
      <t xml:space="preserve">Number of New Respondents </t>
    </r>
    <r>
      <rPr>
        <vertAlign val="superscript"/>
        <sz val="10"/>
        <color rgb="FF000000"/>
        <rFont val="Times New Roman"/>
        <family val="1"/>
      </rPr>
      <t>1</t>
    </r>
  </si>
  <si>
    <t>Number of Existing Respondents</t>
  </si>
  <si>
    <t>Number of Existing Respondents that keep records but do not submit reports</t>
  </si>
  <si>
    <t>Number of Existing Respondents That Are Also New Respondents</t>
  </si>
  <si>
    <t>Number of Respondents (E=A+B+C-D)</t>
  </si>
  <si>
    <t>Average</t>
  </si>
  <si>
    <r>
      <t>1</t>
    </r>
    <r>
      <rPr>
        <sz val="12"/>
        <color rgb="FF000000"/>
        <rFont val="Times New Roman"/>
        <family val="1"/>
      </rPr>
      <t xml:space="preserve"> </t>
    </r>
    <r>
      <rPr>
        <sz val="10"/>
        <color rgb="FF000000"/>
        <rFont val="Times New Roman"/>
        <family val="1"/>
      </rPr>
      <t>New respondents include sources with constructed, reconstructed and modified affected facilities.</t>
    </r>
    <r>
      <rPr>
        <sz val="10"/>
        <color rgb="FFFF0000"/>
        <rFont val="Times New Roman"/>
        <family val="1"/>
      </rPr>
      <t xml:space="preserve"> </t>
    </r>
  </si>
  <si>
    <r>
      <t>a</t>
    </r>
    <r>
      <rPr>
        <sz val="12"/>
        <color rgb="FF000000"/>
        <rFont val="Times New Roman"/>
        <family val="1"/>
      </rPr>
      <t xml:space="preserve"> We have assumed there are approximately 56 existing sources and no new sources per year anticipated over the next 3 years, resulting in overall average of 56 respondents per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</si>
</sst>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1" formatCode="_(* #,##0_);_(* \(#,##0\);_(* &quot;-&quot;_);_(@_)"/>
    <numFmt numFmtId="43" formatCode="_(* #,##0.00_);_(* \(#,##0.00\);_(* &quot;-&quot;??_);_(@_)"/>
    <numFmt numFmtId="164" formatCode="&quot;$&quot;#,##0"/>
    <numFmt numFmtId="165" formatCode="&quot;$&quot;#,##0.00"/>
  </numFmts>
  <fonts count="29" x14ac:knownFonts="1">
    <font>
      <sz val="11"/>
      <color theme="1"/>
      <name val="Calibri"/>
      <family val="2"/>
      <scheme val="minor"/>
    </font>
    <font>
      <sz val="12"/>
      <color theme="1"/>
      <name val="Times New Roman"/>
      <family val="1"/>
    </font>
    <font>
      <b/>
      <sz val="12"/>
      <color theme="1"/>
      <name val="Times New Roman"/>
      <family val="1"/>
    </font>
    <font>
      <b/>
      <sz val="12"/>
      <color rgb="FF000000"/>
      <name val="Times New Roman"/>
      <family val="1"/>
    </font>
    <font>
      <b/>
      <vertAlign val="superscript"/>
      <sz val="12"/>
      <color rgb="FF000000"/>
      <name val="Times New Roman"/>
      <family val="1"/>
    </font>
    <font>
      <sz val="12"/>
      <color theme="1"/>
      <name val="Calibri"/>
      <family val="2"/>
      <scheme val="minor"/>
    </font>
    <font>
      <sz val="12"/>
      <color rgb="FF000000"/>
      <name val="Times New Roman"/>
      <family val="1"/>
    </font>
    <font>
      <vertAlign val="superscript"/>
      <sz val="12"/>
      <color rgb="FF000000"/>
      <name val="Times New Roman"/>
      <family val="1"/>
    </font>
    <font>
      <sz val="11"/>
      <color theme="1"/>
      <name val="Times New Roman"/>
      <family val="1"/>
    </font>
    <font>
      <vertAlign val="superscript"/>
      <sz val="10"/>
      <name val="Times New Roman"/>
      <family val="1"/>
    </font>
    <font>
      <sz val="10"/>
      <name val="Times New Roman"/>
      <family val="1"/>
    </font>
    <font>
      <b/>
      <vertAlign val="superscript"/>
      <sz val="12"/>
      <color theme="1"/>
      <name val="Times New Roman"/>
      <family val="1"/>
    </font>
    <font>
      <sz val="12"/>
      <name val="Times New Roman"/>
      <family val="1"/>
    </font>
    <font>
      <sz val="11"/>
      <color rgb="FFFF0000"/>
      <name val="Calibri"/>
      <family val="2"/>
      <scheme val="minor"/>
    </font>
    <font>
      <vertAlign val="superscript"/>
      <sz val="12"/>
      <name val="Times New Roman"/>
      <family val="1"/>
    </font>
    <font>
      <b/>
      <i/>
      <sz val="12"/>
      <color theme="1"/>
      <name val="Times New Roman"/>
      <family val="1"/>
    </font>
    <font>
      <b/>
      <i/>
      <sz val="12"/>
      <color rgb="FF000000"/>
      <name val="Times New Roman"/>
      <family val="1"/>
    </font>
    <font>
      <vertAlign val="superscript"/>
      <sz val="11"/>
      <color theme="1"/>
      <name val="Times New Roman"/>
      <family val="1"/>
    </font>
    <font>
      <sz val="10"/>
      <color theme="1"/>
      <name val="Times New Roman"/>
      <family val="1"/>
    </font>
    <font>
      <sz val="9"/>
      <color rgb="FF000000"/>
      <name val="Times New Roman"/>
      <family val="1"/>
    </font>
    <font>
      <sz val="10"/>
      <color rgb="FF000000"/>
      <name val="Times New Roman"/>
      <family val="1"/>
    </font>
    <font>
      <vertAlign val="superscript"/>
      <sz val="10"/>
      <color rgb="FF000000"/>
      <name val="Times New Roman"/>
      <family val="1"/>
    </font>
    <font>
      <sz val="10"/>
      <color rgb="FFFF0000"/>
      <name val="Times New Roman"/>
      <family val="1"/>
    </font>
    <font>
      <b/>
      <sz val="9"/>
      <name val="Times New Roman"/>
      <family val="1"/>
    </font>
    <font>
      <sz val="12"/>
      <color rgb="FF7030A0"/>
      <name val="Calibri"/>
      <family val="2"/>
      <scheme val="minor"/>
    </font>
    <font>
      <sz val="11"/>
      <name val="Times New Roman"/>
      <family val="1"/>
    </font>
    <font>
      <b/>
      <sz val="10"/>
      <color theme="1"/>
      <name val="Times New Roman"/>
      <family val="1"/>
    </font>
    <font>
      <sz val="11"/>
      <color rgb="FF7030A0"/>
      <name val="Calibri"/>
      <family val="2"/>
      <scheme val="minor"/>
    </font>
    <font>
      <sz val="11"/>
      <color theme="1"/>
      <name val="Calibri"/>
      <family val="2"/>
      <scheme val="minor"/>
    </font>
  </fonts>
  <fills count="3">
    <fill>
      <patternFill patternType="none"/>
    </fill>
    <fill>
      <patternFill patternType="gray125"/>
    </fill>
    <fill>
      <patternFill patternType="solid">
        <fgColor rgb="FFFFFFFF"/>
        <bgColor indexed="64"/>
      </patternFill>
    </fill>
  </fills>
  <borders count="18">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28" fillId="0" borderId="0" applyFont="0" applyFill="0" applyBorder="0" applyAlignment="0" applyProtection="0"/>
  </cellStyleXfs>
  <cellXfs count="98">
    <xf numFmtId="0" fontId="0" fillId="0" borderId="0" xfId="0"/>
    <xf numFmtId="0" fontId="5" fillId="0" borderId="0" xfId="0" applyFont="1"/>
    <xf numFmtId="0" fontId="1" fillId="0" borderId="7" xfId="0" applyFont="1" applyBorder="1" applyAlignment="1">
      <alignment wrapText="1"/>
    </xf>
    <xf numFmtId="0" fontId="6" fillId="0" borderId="7" xfId="0" applyFont="1" applyBorder="1" applyAlignment="1">
      <alignment horizontal="right" vertical="center" wrapText="1"/>
    </xf>
    <xf numFmtId="0" fontId="8" fillId="0" borderId="0" xfId="0" applyFont="1"/>
    <xf numFmtId="0" fontId="2" fillId="0" borderId="0" xfId="0" applyFont="1" applyAlignment="1">
      <alignment horizontal="left" vertical="center"/>
    </xf>
    <xf numFmtId="0" fontId="1" fillId="0" borderId="0" xfId="0" applyFont="1"/>
    <xf numFmtId="1" fontId="6" fillId="0" borderId="7" xfId="0" applyNumberFormat="1" applyFont="1" applyBorder="1" applyAlignment="1">
      <alignment horizontal="center" vertical="center" wrapText="1"/>
    </xf>
    <xf numFmtId="1" fontId="6" fillId="0" borderId="7" xfId="0" applyNumberFormat="1" applyFont="1" applyBorder="1" applyAlignment="1">
      <alignment horizontal="center" vertical="center"/>
    </xf>
    <xf numFmtId="0" fontId="6" fillId="0" borderId="6" xfId="0" applyFont="1" applyBorder="1" applyAlignment="1">
      <alignment horizontal="right" vertical="center" wrapText="1"/>
    </xf>
    <xf numFmtId="0" fontId="6" fillId="0" borderId="6" xfId="0" applyFont="1" applyBorder="1" applyAlignment="1">
      <alignment horizontal="center" vertical="center" wrapText="1"/>
    </xf>
    <xf numFmtId="0" fontId="6" fillId="2" borderId="6" xfId="0" applyFont="1" applyFill="1" applyBorder="1" applyAlignment="1">
      <alignment horizontal="center" vertical="center" wrapText="1"/>
    </xf>
    <xf numFmtId="164" fontId="1" fillId="0" borderId="7" xfId="0" applyNumberFormat="1" applyFont="1" applyBorder="1" applyAlignment="1">
      <alignment horizontal="right" vertical="center" wrapText="1"/>
    </xf>
    <xf numFmtId="165" fontId="1" fillId="0" borderId="7" xfId="0" applyNumberFormat="1" applyFont="1" applyBorder="1" applyAlignment="1">
      <alignment horizontal="right" vertical="center" wrapText="1"/>
    </xf>
    <xf numFmtId="164" fontId="1" fillId="0" borderId="6" xfId="0" applyNumberFormat="1" applyFont="1" applyBorder="1" applyAlignment="1">
      <alignment horizontal="right" vertical="center" wrapText="1"/>
    </xf>
    <xf numFmtId="164" fontId="5" fillId="0" borderId="13" xfId="0" applyNumberFormat="1" applyFont="1" applyBorder="1" applyAlignment="1">
      <alignment horizontal="right"/>
    </xf>
    <xf numFmtId="0" fontId="1" fillId="0" borderId="13" xfId="0" applyFont="1" applyBorder="1"/>
    <xf numFmtId="1" fontId="6" fillId="0" borderId="9" xfId="0" applyNumberFormat="1" applyFont="1" applyBorder="1" applyAlignment="1">
      <alignment horizontal="center" vertical="center" wrapText="1"/>
    </xf>
    <xf numFmtId="1" fontId="6" fillId="0" borderId="9" xfId="0" applyNumberFormat="1" applyFont="1" applyBorder="1" applyAlignment="1">
      <alignment horizontal="center" vertical="center"/>
    </xf>
    <xf numFmtId="1" fontId="6" fillId="0" borderId="13" xfId="0" applyNumberFormat="1" applyFont="1" applyBorder="1" applyAlignment="1">
      <alignment horizontal="center" vertical="center" wrapText="1"/>
    </xf>
    <xf numFmtId="1" fontId="6" fillId="0" borderId="13" xfId="0" applyNumberFormat="1" applyFont="1" applyBorder="1" applyAlignment="1">
      <alignment horizontal="center" vertical="center"/>
    </xf>
    <xf numFmtId="164" fontId="1" fillId="0" borderId="13" xfId="0" applyNumberFormat="1" applyFont="1" applyBorder="1" applyAlignment="1">
      <alignment horizontal="right" vertical="center" wrapText="1"/>
    </xf>
    <xf numFmtId="164" fontId="1" fillId="0" borderId="9" xfId="0" applyNumberFormat="1" applyFont="1" applyBorder="1" applyAlignment="1">
      <alignment horizontal="righ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 fillId="0" borderId="0" xfId="0" applyFont="1" applyAlignment="1">
      <alignment horizontal="left"/>
    </xf>
    <xf numFmtId="1" fontId="6" fillId="0" borderId="10" xfId="0" applyNumberFormat="1" applyFont="1" applyBorder="1" applyAlignment="1">
      <alignment horizontal="center" vertical="center" wrapText="1"/>
    </xf>
    <xf numFmtId="0" fontId="1" fillId="0" borderId="14" xfId="0" applyFont="1" applyBorder="1" applyAlignment="1">
      <alignment horizontal="center"/>
    </xf>
    <xf numFmtId="0" fontId="13" fillId="0" borderId="0" xfId="0" applyFont="1"/>
    <xf numFmtId="0" fontId="6" fillId="0" borderId="1" xfId="0" applyFont="1" applyBorder="1" applyAlignment="1">
      <alignment vertical="center" wrapText="1"/>
    </xf>
    <xf numFmtId="0" fontId="6" fillId="0" borderId="3" xfId="0" applyFont="1" applyBorder="1" applyAlignment="1">
      <alignment vertical="center" wrapText="1"/>
    </xf>
    <xf numFmtId="0" fontId="1" fillId="0" borderId="11" xfId="0" applyFont="1" applyBorder="1" applyAlignment="1">
      <alignment wrapText="1"/>
    </xf>
    <xf numFmtId="0" fontId="13" fillId="0" borderId="0" xfId="0" applyFont="1" applyAlignment="1">
      <alignment vertical="top" wrapText="1"/>
    </xf>
    <xf numFmtId="0" fontId="6" fillId="0" borderId="11" xfId="0" applyFont="1" applyBorder="1" applyAlignment="1">
      <alignment vertical="center" wrapText="1"/>
    </xf>
    <xf numFmtId="0" fontId="15" fillId="0" borderId="11" xfId="0" applyFont="1" applyBorder="1" applyAlignment="1">
      <alignment wrapText="1"/>
    </xf>
    <xf numFmtId="0" fontId="1" fillId="0" borderId="11" xfId="0" applyFont="1" applyBorder="1"/>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5" fillId="0" borderId="7" xfId="0" applyFont="1" applyBorder="1" applyAlignment="1">
      <alignment wrapText="1"/>
    </xf>
    <xf numFmtId="0" fontId="3" fillId="0" borderId="8" xfId="0" applyFont="1" applyBorder="1" applyAlignment="1">
      <alignment vertical="center" wrapText="1"/>
    </xf>
    <xf numFmtId="0" fontId="1" fillId="0" borderId="8" xfId="0" applyFont="1" applyBorder="1" applyAlignment="1">
      <alignment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3" fillId="0" borderId="13" xfId="0" applyFont="1" applyBorder="1" applyAlignment="1">
      <alignment horizontal="left" vertical="center" wrapText="1"/>
    </xf>
    <xf numFmtId="0" fontId="2" fillId="0" borderId="13" xfId="0" applyFont="1" applyBorder="1" applyAlignment="1">
      <alignment horizontal="left"/>
    </xf>
    <xf numFmtId="0" fontId="16" fillId="0" borderId="13" xfId="0" applyFont="1" applyBorder="1" applyAlignment="1">
      <alignment horizontal="left" vertical="center" wrapText="1"/>
    </xf>
    <xf numFmtId="41" fontId="0" fillId="0" borderId="0" xfId="0" applyNumberFormat="1"/>
    <xf numFmtId="3" fontId="0" fillId="0" borderId="0" xfId="0" applyNumberFormat="1"/>
    <xf numFmtId="6" fontId="0" fillId="0" borderId="0" xfId="0" applyNumberFormat="1"/>
    <xf numFmtId="1" fontId="0" fillId="0" borderId="0" xfId="0" applyNumberFormat="1"/>
    <xf numFmtId="0" fontId="19" fillId="0" borderId="15" xfId="0" applyFont="1" applyBorder="1" applyAlignment="1">
      <alignment vertical="center" wrapText="1"/>
    </xf>
    <xf numFmtId="0" fontId="20" fillId="0" borderId="15" xfId="0" applyFont="1" applyBorder="1" applyAlignment="1">
      <alignment vertical="center" wrapText="1"/>
    </xf>
    <xf numFmtId="0" fontId="20" fillId="0" borderId="15" xfId="0" applyFont="1" applyBorder="1" applyAlignment="1">
      <alignment horizontal="center" vertical="center" wrapText="1"/>
    </xf>
    <xf numFmtId="0" fontId="19" fillId="0" borderId="15" xfId="0" applyFont="1" applyBorder="1" applyAlignment="1">
      <alignment horizontal="center" vertical="center" wrapText="1"/>
    </xf>
    <xf numFmtId="0" fontId="3" fillId="0" borderId="15" xfId="0" applyFont="1" applyBorder="1" applyAlignment="1">
      <alignment vertical="center" wrapText="1"/>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7" fillId="0" borderId="0" xfId="0" applyFont="1"/>
    <xf numFmtId="0" fontId="23" fillId="0" borderId="15" xfId="0" applyFont="1" applyBorder="1" applyAlignment="1">
      <alignment horizontal="center" vertical="center" wrapText="1"/>
    </xf>
    <xf numFmtId="0" fontId="24" fillId="0" borderId="0" xfId="0" applyFont="1" applyAlignment="1">
      <alignment horizontal="left" vertical="top"/>
    </xf>
    <xf numFmtId="0" fontId="25" fillId="0" borderId="0" xfId="0" applyFont="1"/>
    <xf numFmtId="0" fontId="13" fillId="0" borderId="2" xfId="0" applyFont="1" applyBorder="1"/>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 fillId="0" borderId="0" xfId="0" applyFont="1" applyAlignment="1">
      <alignment vertical="center"/>
    </xf>
    <xf numFmtId="0" fontId="18" fillId="0" borderId="15" xfId="0" applyFont="1" applyBorder="1" applyAlignment="1">
      <alignment horizontal="center" vertical="center" wrapText="1"/>
    </xf>
    <xf numFmtId="0" fontId="18" fillId="0" borderId="15" xfId="0" applyFont="1" applyBorder="1" applyAlignment="1">
      <alignment vertical="center" wrapText="1"/>
    </xf>
    <xf numFmtId="1" fontId="18" fillId="0" borderId="15" xfId="0" applyNumberFormat="1" applyFont="1" applyBorder="1" applyAlignment="1">
      <alignment horizontal="center" vertical="center" wrapText="1"/>
    </xf>
    <xf numFmtId="0" fontId="27" fillId="0" borderId="0" xfId="0" applyFont="1"/>
    <xf numFmtId="3" fontId="6" fillId="0" borderId="9" xfId="1"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27" fillId="0" borderId="0" xfId="0" applyFont="1" applyAlignment="1">
      <alignment wrapText="1"/>
    </xf>
    <xf numFmtId="0" fontId="24" fillId="0" borderId="0" xfId="0" applyFont="1" applyAlignment="1">
      <alignment vertical="top" wrapText="1"/>
    </xf>
    <xf numFmtId="0" fontId="0" fillId="0" borderId="0" xfId="0" applyAlignment="1">
      <alignment horizontal="center"/>
    </xf>
    <xf numFmtId="0" fontId="13" fillId="0" borderId="0" xfId="0" applyFont="1" applyAlignment="1">
      <alignment horizontal="left" wrapText="1"/>
    </xf>
    <xf numFmtId="0" fontId="12" fillId="0" borderId="0" xfId="0" applyFont="1" applyAlignment="1">
      <alignment horizontal="left" vertical="center" wrapText="1"/>
    </xf>
    <xf numFmtId="0" fontId="7"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9" fillId="0" borderId="0" xfId="0" applyFont="1" applyAlignment="1">
      <alignment horizontal="left" vertical="center" wrapText="1"/>
    </xf>
    <xf numFmtId="3" fontId="6" fillId="0" borderId="11"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1" fontId="6" fillId="0" borderId="11" xfId="0" applyNumberFormat="1" applyFont="1" applyBorder="1" applyAlignment="1">
      <alignment horizontal="center" vertical="center" wrapText="1"/>
    </xf>
    <xf numFmtId="1" fontId="6" fillId="0" borderId="12" xfId="0" applyNumberFormat="1" applyFont="1" applyBorder="1" applyAlignment="1">
      <alignment horizontal="center" vertical="center" wrapText="1"/>
    </xf>
    <xf numFmtId="1" fontId="6" fillId="0" borderId="4" xfId="0" applyNumberFormat="1" applyFont="1" applyBorder="1" applyAlignment="1">
      <alignment horizontal="center" vertical="center" wrapText="1"/>
    </xf>
    <xf numFmtId="0" fontId="17" fillId="0" borderId="0" xfId="0" applyFont="1" applyAlignment="1">
      <alignment horizontal="left" wrapText="1"/>
    </xf>
    <xf numFmtId="0" fontId="10" fillId="0" borderId="0" xfId="0" applyFont="1" applyAlignment="1">
      <alignment horizontal="left" vertical="center" wrapText="1"/>
    </xf>
    <xf numFmtId="0" fontId="14" fillId="0" borderId="0" xfId="0" applyFont="1" applyAlignment="1">
      <alignment horizontal="left"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26"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19" fillId="0" borderId="15"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8" Type="http://schemas.openxmlformats.org/officeDocument/2006/relationships/customXml" Target="../ink/ink7.xml"/><Relationship Id="rId3" Type="http://schemas.openxmlformats.org/officeDocument/2006/relationships/customXml" Target="../ink/ink2.xml"/><Relationship Id="rId7" Type="http://schemas.openxmlformats.org/officeDocument/2006/relationships/customXml" Target="../ink/ink6.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customXml" Target="../ink/ink5.xml"/><Relationship Id="rId5" Type="http://schemas.openxmlformats.org/officeDocument/2006/relationships/customXml" Target="../ink/ink4.xml"/><Relationship Id="rId10" Type="http://schemas.openxmlformats.org/officeDocument/2006/relationships/customXml" Target="../ink/ink9.xml"/><Relationship Id="rId4" Type="http://schemas.openxmlformats.org/officeDocument/2006/relationships/customXml" Target="../ink/ink3.xml"/><Relationship Id="rId9" Type="http://schemas.openxmlformats.org/officeDocument/2006/relationships/customXml" Target="../ink/ink8.xml"/></Relationships>
</file>

<file path=xl/drawings/drawing1.xml><?xml version="1.0" encoding="utf-8"?>
<xdr:wsDr xmlns:xdr="http://schemas.openxmlformats.org/drawingml/2006/spreadsheetDrawing" xmlns:a="http://schemas.openxmlformats.org/drawingml/2006/main">
  <xdr:twoCellAnchor editAs="oneCell">
    <xdr:from>
      <xdr:col>11</xdr:col>
      <xdr:colOff>208397</xdr:colOff>
      <xdr:row>16</xdr:row>
      <xdr:rowOff>172131</xdr:rowOff>
    </xdr:from>
    <xdr:to>
      <xdr:col>11</xdr:col>
      <xdr:colOff>223997</xdr:colOff>
      <xdr:row>16</xdr:row>
      <xdr:rowOff>185826</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7E2FD1E2-1E43-4B0A-A546-DA7B87FB3611}"/>
                </a:ext>
              </a:extLst>
            </xdr14:cNvPr>
            <xdr14:cNvContentPartPr/>
          </xdr14:nvContentPartPr>
          <xdr14:nvPr macro=""/>
          <xdr14:xfrm>
            <a:off x="15530040" y="5116060"/>
            <a:ext cx="360" cy="360"/>
          </xdr14:xfrm>
        </xdr:contentPart>
      </mc:Choice>
      <mc:Fallback xmlns="">
        <xdr:pic>
          <xdr:nvPicPr>
            <xdr:cNvPr id="3" name="Ink 2">
              <a:extLst>
                <a:ext uri="{FF2B5EF4-FFF2-40B4-BE49-F238E27FC236}">
                  <a16:creationId xmlns:a16="http://schemas.microsoft.com/office/drawing/2014/main" id="{7E2FD1E2-1E43-4B0A-A546-DA7B87FB3611}"/>
                </a:ext>
              </a:extLst>
            </xdr:cNvPr>
            <xdr:cNvPicPr/>
          </xdr:nvPicPr>
          <xdr:blipFill>
            <a:blip xmlns:r="http://schemas.openxmlformats.org/officeDocument/2006/relationships" r:embed="rId2"/>
            <a:stretch>
              <a:fillRect/>
            </a:stretch>
          </xdr:blipFill>
          <xdr:spPr>
            <a:xfrm>
              <a:off x="15521040" y="5107060"/>
              <a:ext cx="18000" cy="18000"/>
            </a:xfrm>
            <a:prstGeom prst="rect">
              <a:avLst/>
            </a:prstGeom>
          </xdr:spPr>
        </xdr:pic>
      </mc:Fallback>
    </mc:AlternateContent>
    <xdr:clientData/>
  </xdr:twoCellAnchor>
  <xdr:twoCellAnchor editAs="oneCell">
    <xdr:from>
      <xdr:col>4</xdr:col>
      <xdr:colOff>607549</xdr:colOff>
      <xdr:row>19</xdr:row>
      <xdr:rowOff>326091</xdr:rowOff>
    </xdr:from>
    <xdr:to>
      <xdr:col>4</xdr:col>
      <xdr:colOff>607909</xdr:colOff>
      <xdr:row>19</xdr:row>
      <xdr:rowOff>339786</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4" name="Ink 3">
              <a:extLst>
                <a:ext uri="{FF2B5EF4-FFF2-40B4-BE49-F238E27FC236}">
                  <a16:creationId xmlns:a16="http://schemas.microsoft.com/office/drawing/2014/main" id="{5EA0A798-6023-48E4-81B0-9C393ABDED38}"/>
                </a:ext>
              </a:extLst>
            </xdr14:cNvPr>
            <xdr14:cNvContentPartPr/>
          </xdr14:nvContentPartPr>
          <xdr14:nvPr macro=""/>
          <xdr14:xfrm>
            <a:off x="8808120" y="6794020"/>
            <a:ext cx="360" cy="360"/>
          </xdr14:xfrm>
        </xdr:contentPart>
      </mc:Choice>
      <mc:Fallback xmlns="">
        <xdr:pic>
          <xdr:nvPicPr>
            <xdr:cNvPr id="4" name="Ink 3">
              <a:extLst>
                <a:ext uri="{FF2B5EF4-FFF2-40B4-BE49-F238E27FC236}">
                  <a16:creationId xmlns:a16="http://schemas.microsoft.com/office/drawing/2014/main" id="{5EA0A798-6023-48E4-81B0-9C393ABDED38}"/>
                </a:ext>
              </a:extLst>
            </xdr:cNvPr>
            <xdr:cNvPicPr/>
          </xdr:nvPicPr>
          <xdr:blipFill>
            <a:blip xmlns:r="http://schemas.openxmlformats.org/officeDocument/2006/relationships" r:embed="rId2"/>
            <a:stretch>
              <a:fillRect/>
            </a:stretch>
          </xdr:blipFill>
          <xdr:spPr>
            <a:xfrm>
              <a:off x="8799480" y="6785380"/>
              <a:ext cx="18000" cy="18000"/>
            </a:xfrm>
            <a:prstGeom prst="rect">
              <a:avLst/>
            </a:prstGeom>
          </xdr:spPr>
        </xdr:pic>
      </mc:Fallback>
    </mc:AlternateContent>
    <xdr:clientData/>
  </xdr:twoCellAnchor>
  <xdr:twoCellAnchor editAs="oneCell">
    <xdr:from>
      <xdr:col>2</xdr:col>
      <xdr:colOff>888717</xdr:colOff>
      <xdr:row>21</xdr:row>
      <xdr:rowOff>90189</xdr:rowOff>
    </xdr:from>
    <xdr:to>
      <xdr:col>2</xdr:col>
      <xdr:colOff>910582</xdr:colOff>
      <xdr:row>21</xdr:row>
      <xdr:rowOff>110149</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5" name="Ink 4">
              <a:extLst>
                <a:ext uri="{FF2B5EF4-FFF2-40B4-BE49-F238E27FC236}">
                  <a16:creationId xmlns:a16="http://schemas.microsoft.com/office/drawing/2014/main" id="{3B98F13B-E740-49C6-A1C2-7564B7D623BC}"/>
                </a:ext>
              </a:extLst>
            </xdr14:cNvPr>
            <xdr14:cNvContentPartPr/>
          </xdr14:nvContentPartPr>
          <xdr14:nvPr macro=""/>
          <xdr14:xfrm>
            <a:off x="6939360" y="7211260"/>
            <a:ext cx="360" cy="360"/>
          </xdr14:xfrm>
        </xdr:contentPart>
      </mc:Choice>
      <mc:Fallback xmlns="">
        <xdr:pic>
          <xdr:nvPicPr>
            <xdr:cNvPr id="5" name="Ink 4">
              <a:extLst>
                <a:ext uri="{FF2B5EF4-FFF2-40B4-BE49-F238E27FC236}">
                  <a16:creationId xmlns:a16="http://schemas.microsoft.com/office/drawing/2014/main" id="{3B98F13B-E740-49C6-A1C2-7564B7D623BC}"/>
                </a:ext>
              </a:extLst>
            </xdr:cNvPr>
            <xdr:cNvPicPr/>
          </xdr:nvPicPr>
          <xdr:blipFill>
            <a:blip xmlns:r="http://schemas.openxmlformats.org/officeDocument/2006/relationships" r:embed="rId2"/>
            <a:stretch>
              <a:fillRect/>
            </a:stretch>
          </xdr:blipFill>
          <xdr:spPr>
            <a:xfrm>
              <a:off x="6930360" y="7202260"/>
              <a:ext cx="18000" cy="18000"/>
            </a:xfrm>
            <a:prstGeom prst="rect">
              <a:avLst/>
            </a:prstGeom>
          </xdr:spPr>
        </xdr:pic>
      </mc:Fallback>
    </mc:AlternateContent>
    <xdr:clientData/>
  </xdr:twoCellAnchor>
  <xdr:twoCellAnchor editAs="oneCell">
    <xdr:from>
      <xdr:col>1</xdr:col>
      <xdr:colOff>616786</xdr:colOff>
      <xdr:row>21</xdr:row>
      <xdr:rowOff>8829</xdr:rowOff>
    </xdr:from>
    <xdr:to>
      <xdr:col>1</xdr:col>
      <xdr:colOff>615156</xdr:colOff>
      <xdr:row>21</xdr:row>
      <xdr:rowOff>7199</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6" name="Ink 5">
              <a:extLst>
                <a:ext uri="{FF2B5EF4-FFF2-40B4-BE49-F238E27FC236}">
                  <a16:creationId xmlns:a16="http://schemas.microsoft.com/office/drawing/2014/main" id="{B8319D28-E086-4CAA-B521-D9862A84C8EA}"/>
                </a:ext>
              </a:extLst>
            </xdr14:cNvPr>
            <xdr14:cNvContentPartPr/>
          </xdr14:nvContentPartPr>
          <xdr14:nvPr macro=""/>
          <xdr14:xfrm>
            <a:off x="5724000" y="7129900"/>
            <a:ext cx="360" cy="360"/>
          </xdr14:xfrm>
        </xdr:contentPart>
      </mc:Choice>
      <mc:Fallback xmlns="">
        <xdr:pic>
          <xdr:nvPicPr>
            <xdr:cNvPr id="6" name="Ink 5">
              <a:extLst>
                <a:ext uri="{FF2B5EF4-FFF2-40B4-BE49-F238E27FC236}">
                  <a16:creationId xmlns:a16="http://schemas.microsoft.com/office/drawing/2014/main" id="{B8319D28-E086-4CAA-B521-D9862A84C8EA}"/>
                </a:ext>
              </a:extLst>
            </xdr:cNvPr>
            <xdr:cNvPicPr/>
          </xdr:nvPicPr>
          <xdr:blipFill>
            <a:blip xmlns:r="http://schemas.openxmlformats.org/officeDocument/2006/relationships" r:embed="rId2"/>
            <a:stretch>
              <a:fillRect/>
            </a:stretch>
          </xdr:blipFill>
          <xdr:spPr>
            <a:xfrm>
              <a:off x="5715000" y="7121260"/>
              <a:ext cx="18000" cy="18000"/>
            </a:xfrm>
            <a:prstGeom prst="rect">
              <a:avLst/>
            </a:prstGeom>
          </xdr:spPr>
        </xdr:pic>
      </mc:Fallback>
    </mc:AlternateContent>
    <xdr:clientData/>
  </xdr:twoCellAnchor>
  <xdr:twoCellAnchor editAs="oneCell">
    <xdr:from>
      <xdr:col>1</xdr:col>
      <xdr:colOff>54106</xdr:colOff>
      <xdr:row>20</xdr:row>
      <xdr:rowOff>44957</xdr:rowOff>
    </xdr:from>
    <xdr:to>
      <xdr:col>1</xdr:col>
      <xdr:colOff>71611</xdr:colOff>
      <xdr:row>20</xdr:row>
      <xdr:rowOff>43327</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7" name="Ink 6">
              <a:extLst>
                <a:ext uri="{FF2B5EF4-FFF2-40B4-BE49-F238E27FC236}">
                  <a16:creationId xmlns:a16="http://schemas.microsoft.com/office/drawing/2014/main" id="{A670C837-33DC-4ADF-91E4-AC29AB7A82B8}"/>
                </a:ext>
              </a:extLst>
            </xdr14:cNvPr>
            <xdr14:cNvContentPartPr/>
          </xdr14:nvContentPartPr>
          <xdr14:nvPr macro=""/>
          <xdr14:xfrm>
            <a:off x="5161320" y="6921100"/>
            <a:ext cx="360" cy="360"/>
          </xdr14:xfrm>
        </xdr:contentPart>
      </mc:Choice>
      <mc:Fallback xmlns="">
        <xdr:pic>
          <xdr:nvPicPr>
            <xdr:cNvPr id="7" name="Ink 6">
              <a:extLst>
                <a:ext uri="{FF2B5EF4-FFF2-40B4-BE49-F238E27FC236}">
                  <a16:creationId xmlns:a16="http://schemas.microsoft.com/office/drawing/2014/main" id="{A670C837-33DC-4ADF-91E4-AC29AB7A82B8}"/>
                </a:ext>
              </a:extLst>
            </xdr:cNvPr>
            <xdr:cNvPicPr/>
          </xdr:nvPicPr>
          <xdr:blipFill>
            <a:blip xmlns:r="http://schemas.openxmlformats.org/officeDocument/2006/relationships" r:embed="rId2"/>
            <a:stretch>
              <a:fillRect/>
            </a:stretch>
          </xdr:blipFill>
          <xdr:spPr>
            <a:xfrm>
              <a:off x="5152320" y="6912460"/>
              <a:ext cx="18000" cy="18000"/>
            </a:xfrm>
            <a:prstGeom prst="rect">
              <a:avLst/>
            </a:prstGeom>
          </xdr:spPr>
        </xdr:pic>
      </mc:Fallback>
    </mc:AlternateContent>
    <xdr:clientData/>
  </xdr:twoCellAnchor>
  <xdr:twoCellAnchor editAs="oneCell">
    <xdr:from>
      <xdr:col>1</xdr:col>
      <xdr:colOff>144466</xdr:colOff>
      <xdr:row>24</xdr:row>
      <xdr:rowOff>8297</xdr:rowOff>
    </xdr:from>
    <xdr:to>
      <xdr:col>1</xdr:col>
      <xdr:colOff>149186</xdr:colOff>
      <xdr:row>24</xdr:row>
      <xdr:rowOff>6667</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8" name="Ink 7">
              <a:extLst>
                <a:ext uri="{FF2B5EF4-FFF2-40B4-BE49-F238E27FC236}">
                  <a16:creationId xmlns:a16="http://schemas.microsoft.com/office/drawing/2014/main" id="{02083C34-F3C5-4A58-A34B-F062FCEAF9B9}"/>
                </a:ext>
              </a:extLst>
            </xdr14:cNvPr>
            <xdr14:cNvContentPartPr/>
          </xdr14:nvContentPartPr>
          <xdr14:nvPr macro=""/>
          <xdr14:xfrm>
            <a:off x="5251680" y="7836940"/>
            <a:ext cx="360" cy="360"/>
          </xdr14:xfrm>
        </xdr:contentPart>
      </mc:Choice>
      <mc:Fallback xmlns="">
        <xdr:pic>
          <xdr:nvPicPr>
            <xdr:cNvPr id="8" name="Ink 7">
              <a:extLst>
                <a:ext uri="{FF2B5EF4-FFF2-40B4-BE49-F238E27FC236}">
                  <a16:creationId xmlns:a16="http://schemas.microsoft.com/office/drawing/2014/main" id="{02083C34-F3C5-4A58-A34B-F062FCEAF9B9}"/>
                </a:ext>
              </a:extLst>
            </xdr:cNvPr>
            <xdr:cNvPicPr/>
          </xdr:nvPicPr>
          <xdr:blipFill>
            <a:blip xmlns:r="http://schemas.openxmlformats.org/officeDocument/2006/relationships" r:embed="rId2"/>
            <a:stretch>
              <a:fillRect/>
            </a:stretch>
          </xdr:blipFill>
          <xdr:spPr>
            <a:xfrm>
              <a:off x="5243040" y="7828300"/>
              <a:ext cx="18000" cy="18000"/>
            </a:xfrm>
            <a:prstGeom prst="rect">
              <a:avLst/>
            </a:prstGeom>
          </xdr:spPr>
        </xdr:pic>
      </mc:Fallback>
    </mc:AlternateContent>
    <xdr:clientData/>
  </xdr:twoCellAnchor>
  <xdr:twoCellAnchor editAs="oneCell">
    <xdr:from>
      <xdr:col>1</xdr:col>
      <xdr:colOff>26746</xdr:colOff>
      <xdr:row>27</xdr:row>
      <xdr:rowOff>108511</xdr:rowOff>
    </xdr:from>
    <xdr:to>
      <xdr:col>1</xdr:col>
      <xdr:colOff>34091</xdr:colOff>
      <xdr:row>27</xdr:row>
      <xdr:rowOff>111326</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9" name="Ink 8">
              <a:extLst>
                <a:ext uri="{FF2B5EF4-FFF2-40B4-BE49-F238E27FC236}">
                  <a16:creationId xmlns:a16="http://schemas.microsoft.com/office/drawing/2014/main" id="{AE55D3A0-3519-42E2-9195-3E7C1A644672}"/>
                </a:ext>
              </a:extLst>
            </xdr14:cNvPr>
            <xdr14:cNvContentPartPr/>
          </xdr14:nvContentPartPr>
          <xdr14:nvPr macro=""/>
          <xdr14:xfrm>
            <a:off x="5133960" y="8925940"/>
            <a:ext cx="360" cy="360"/>
          </xdr14:xfrm>
        </xdr:contentPart>
      </mc:Choice>
      <mc:Fallback xmlns="">
        <xdr:pic>
          <xdr:nvPicPr>
            <xdr:cNvPr id="9" name="Ink 8">
              <a:extLst>
                <a:ext uri="{FF2B5EF4-FFF2-40B4-BE49-F238E27FC236}">
                  <a16:creationId xmlns:a16="http://schemas.microsoft.com/office/drawing/2014/main" id="{AE55D3A0-3519-42E2-9195-3E7C1A644672}"/>
                </a:ext>
              </a:extLst>
            </xdr:cNvPr>
            <xdr:cNvPicPr/>
          </xdr:nvPicPr>
          <xdr:blipFill>
            <a:blip xmlns:r="http://schemas.openxmlformats.org/officeDocument/2006/relationships" r:embed="rId2"/>
            <a:stretch>
              <a:fillRect/>
            </a:stretch>
          </xdr:blipFill>
          <xdr:spPr>
            <a:xfrm>
              <a:off x="5125320" y="8916940"/>
              <a:ext cx="18000" cy="18000"/>
            </a:xfrm>
            <a:prstGeom prst="rect">
              <a:avLst/>
            </a:prstGeom>
          </xdr:spPr>
        </xdr:pic>
      </mc:Fallback>
    </mc:AlternateContent>
    <xdr:clientData/>
  </xdr:twoCellAnchor>
  <xdr:twoCellAnchor editAs="oneCell">
    <xdr:from>
      <xdr:col>5</xdr:col>
      <xdr:colOff>0</xdr:colOff>
      <xdr:row>16</xdr:row>
      <xdr:rowOff>162771</xdr:rowOff>
    </xdr:from>
    <xdr:to>
      <xdr:col>5</xdr:col>
      <xdr:colOff>360</xdr:colOff>
      <xdr:row>16</xdr:row>
      <xdr:rowOff>161861</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0" name="Ink 9">
              <a:extLst>
                <a:ext uri="{FF2B5EF4-FFF2-40B4-BE49-F238E27FC236}">
                  <a16:creationId xmlns:a16="http://schemas.microsoft.com/office/drawing/2014/main" id="{57CB14D2-5641-4740-8A5C-8E72B0F5F5BF}"/>
                </a:ext>
              </a:extLst>
            </xdr14:cNvPr>
            <xdr14:cNvContentPartPr/>
          </xdr14:nvContentPartPr>
          <xdr14:nvPr macro=""/>
          <xdr14:xfrm>
            <a:off x="9978120" y="5106700"/>
            <a:ext cx="360" cy="360"/>
          </xdr14:xfrm>
        </xdr:contentPart>
      </mc:Choice>
      <mc:Fallback xmlns="">
        <xdr:pic>
          <xdr:nvPicPr>
            <xdr:cNvPr id="10" name="Ink 9">
              <a:extLst>
                <a:ext uri="{FF2B5EF4-FFF2-40B4-BE49-F238E27FC236}">
                  <a16:creationId xmlns:a16="http://schemas.microsoft.com/office/drawing/2014/main" id="{57CB14D2-5641-4740-8A5C-8E72B0F5F5BF}"/>
                </a:ext>
              </a:extLst>
            </xdr:cNvPr>
            <xdr:cNvPicPr/>
          </xdr:nvPicPr>
          <xdr:blipFill>
            <a:blip xmlns:r="http://schemas.openxmlformats.org/officeDocument/2006/relationships" r:embed="rId2"/>
            <a:stretch>
              <a:fillRect/>
            </a:stretch>
          </xdr:blipFill>
          <xdr:spPr>
            <a:xfrm>
              <a:off x="9969480" y="5098060"/>
              <a:ext cx="18000" cy="18000"/>
            </a:xfrm>
            <a:prstGeom prst="rect">
              <a:avLst/>
            </a:prstGeom>
          </xdr:spPr>
        </xdr:pic>
      </mc:Fallback>
    </mc:AlternateContent>
    <xdr:clientData/>
  </xdr:twoCellAnchor>
  <xdr:oneCellAnchor>
    <xdr:from>
      <xdr:col>5</xdr:col>
      <xdr:colOff>0</xdr:colOff>
      <xdr:row>19</xdr:row>
      <xdr:rowOff>162771</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1" name="Ink 10">
              <a:extLst>
                <a:ext uri="{FF2B5EF4-FFF2-40B4-BE49-F238E27FC236}">
                  <a16:creationId xmlns:a16="http://schemas.microsoft.com/office/drawing/2014/main" id="{25D9EAB4-B21C-41AB-9FA1-2FEEFEBDC1F0}"/>
                </a:ext>
              </a:extLst>
            </xdr14:cNvPr>
            <xdr14:cNvContentPartPr/>
          </xdr14:nvContentPartPr>
          <xdr14:nvPr macro=""/>
          <xdr14:xfrm>
            <a:off x="9978120" y="5106700"/>
            <a:ext cx="360" cy="360"/>
          </xdr14:xfrm>
        </xdr:contentPart>
      </mc:Choice>
      <mc:Fallback xmlns="">
        <xdr:pic>
          <xdr:nvPicPr>
            <xdr:cNvPr id="11" name="Ink 10">
              <a:extLst>
                <a:ext uri="{FF2B5EF4-FFF2-40B4-BE49-F238E27FC236}">
                  <a16:creationId xmlns:a16="http://schemas.microsoft.com/office/drawing/2014/main" id="{25D9EAB4-B21C-41AB-9FA1-2FEEFEBDC1F0}"/>
                </a:ext>
              </a:extLst>
            </xdr:cNvPr>
            <xdr:cNvPicPr/>
          </xdr:nvPicPr>
          <xdr:blipFill>
            <a:blip xmlns:r="http://schemas.openxmlformats.org/officeDocument/2006/relationships" r:embed="rId2"/>
            <a:stretch>
              <a:fillRect/>
            </a:stretch>
          </xdr:blipFill>
          <xdr:spPr>
            <a:xfrm>
              <a:off x="9969480" y="509806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4-01T14:46:50.273"/>
    </inkml:context>
    <inkml:brush xml:id="br0">
      <inkml:brushProperty name="width" value="0.05" units="cm"/>
      <inkml:brushProperty name="height" value="0.05" units="cm"/>
      <inkml:brushProperty name="ignorePressure" value="1"/>
    </inkml:brush>
  </inkml:definitions>
  <inkml:trace contextRef="#ctx0" brushRef="#br0">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4-01T14:46:50.88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4-01T14:46:51.291"/>
    </inkml:context>
    <inkml:brush xml:id="br0">
      <inkml:brushProperty name="width" value="0.05" units="cm"/>
      <inkml:brushProperty name="height" value="0.05" units="cm"/>
      <inkml:brushProperty name="ignorePressure" value="1"/>
    </inkml:brush>
  </inkml:definitions>
  <inkml:trace contextRef="#ctx0" brushRef="#br0">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4-01T14:46:51.666"/>
    </inkml:context>
    <inkml:brush xml:id="br0">
      <inkml:brushProperty name="width" value="0.05" units="cm"/>
      <inkml:brushProperty name="height" value="0.05" units="cm"/>
      <inkml:brushProperty name="ignorePressure" value="1"/>
    </inkml:brush>
  </inkml:definitions>
  <inkml:trace contextRef="#ctx0" brushRef="#br0">0 1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4-01T14:46:52.088"/>
    </inkml:context>
    <inkml:brush xml:id="br0">
      <inkml:brushProperty name="width" value="0.05" units="cm"/>
      <inkml:brushProperty name="height" value="0.05" units="cm"/>
      <inkml:brushProperty name="ignorePressure" value="1"/>
    </inkml:brush>
  </inkml:definitions>
  <inkml:trace contextRef="#ctx0" brushRef="#br0">0 1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4-01T14:46:52.44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4-01T14:46:52.791"/>
    </inkml:context>
    <inkml:brush xml:id="br0">
      <inkml:brushProperty name="width" value="0.05" units="cm"/>
      <inkml:brushProperty name="height" value="0.05" units="cm"/>
      <inkml:brushProperty name="ignorePressure" value="1"/>
    </inkml:brush>
  </inkml:definitions>
  <inkml:trace contextRef="#ctx0" brushRef="#br0">1 0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4-01T14:46:54.32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4-01T14:46:56.016"/>
    </inkml:context>
    <inkml:brush xml:id="br0">
      <inkml:brushProperty name="width" value="0.05" units="cm"/>
      <inkml:brushProperty name="height" value="0.05" units="cm"/>
      <inkml:brushProperty name="ignorePressure" value="1"/>
    </inkml:brush>
  </inkml:definitions>
  <inkml:trace contextRef="#ctx0" brushRef="#br0">1 1</inkml:trace>
</inkm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CE20-024B-4B24-BBE6-FCC65B5684EF}">
  <dimension ref="A1:Z8"/>
  <sheetViews>
    <sheetView tabSelected="1" workbookViewId="0">
      <selection activeCell="B13" sqref="B13"/>
    </sheetView>
  </sheetViews>
  <sheetFormatPr defaultRowHeight="15" x14ac:dyDescent="0.25"/>
  <cols>
    <col min="1" max="1" width="27.7109375" bestFit="1" customWidth="1"/>
    <col min="2" max="2" width="14.5703125" customWidth="1"/>
  </cols>
  <sheetData>
    <row r="1" spans="1:26" x14ac:dyDescent="0.25">
      <c r="A1" s="77" t="s">
        <v>0</v>
      </c>
      <c r="B1" s="77"/>
    </row>
    <row r="2" spans="1:26" x14ac:dyDescent="0.25">
      <c r="A2" t="s">
        <v>1</v>
      </c>
      <c r="B2" s="49">
        <f>'Table 1'!K21</f>
        <v>6.9196428571428568</v>
      </c>
    </row>
    <row r="3" spans="1:26" x14ac:dyDescent="0.25">
      <c r="A3" t="s">
        <v>2</v>
      </c>
      <c r="B3">
        <f>Respondents!F8</f>
        <v>56</v>
      </c>
    </row>
    <row r="4" spans="1:26" x14ac:dyDescent="0.25">
      <c r="A4" t="s">
        <v>3</v>
      </c>
      <c r="B4" s="50">
        <f>'Table 1'!F22</f>
        <v>1550</v>
      </c>
    </row>
    <row r="5" spans="1:26" x14ac:dyDescent="0.25">
      <c r="A5" t="s">
        <v>4</v>
      </c>
      <c r="B5" s="51">
        <f>'Table 1'!I24</f>
        <v>212000</v>
      </c>
    </row>
    <row r="6" spans="1:26" x14ac:dyDescent="0.25">
      <c r="A6" t="s">
        <v>5</v>
      </c>
      <c r="B6" s="51">
        <f>'Table 1'!I23</f>
        <v>0</v>
      </c>
      <c r="C6" s="75"/>
      <c r="D6" s="75"/>
      <c r="E6" s="75"/>
      <c r="F6" s="75"/>
      <c r="G6" s="75"/>
      <c r="H6" s="75"/>
      <c r="I6" s="75"/>
      <c r="J6" s="75"/>
      <c r="K6" s="75"/>
      <c r="L6" s="75"/>
      <c r="M6" s="75"/>
      <c r="N6" s="75"/>
      <c r="O6" s="75"/>
      <c r="P6" s="75"/>
      <c r="Q6" s="75"/>
      <c r="R6" s="75"/>
      <c r="S6" s="75"/>
      <c r="T6" s="75"/>
      <c r="U6" s="75"/>
      <c r="V6" s="75"/>
      <c r="W6" s="75"/>
      <c r="X6" s="75"/>
      <c r="Y6" s="75"/>
      <c r="Z6" s="75"/>
    </row>
    <row r="7" spans="1:26" x14ac:dyDescent="0.25">
      <c r="A7" t="s">
        <v>6</v>
      </c>
      <c r="B7" s="52">
        <f>Responses!E7</f>
        <v>224</v>
      </c>
      <c r="C7" s="75"/>
      <c r="D7" s="75"/>
      <c r="E7" s="75"/>
      <c r="F7" s="75"/>
      <c r="G7" s="75"/>
      <c r="H7" s="75"/>
      <c r="I7" s="75"/>
      <c r="J7" s="75"/>
      <c r="K7" s="75"/>
      <c r="L7" s="75"/>
      <c r="M7" s="75"/>
      <c r="N7" s="75"/>
      <c r="O7" s="75"/>
      <c r="P7" s="75"/>
      <c r="Q7" s="75"/>
      <c r="R7" s="75"/>
      <c r="S7" s="75"/>
      <c r="T7" s="75"/>
      <c r="U7" s="75"/>
      <c r="V7" s="75"/>
      <c r="W7" s="75"/>
      <c r="X7" s="75"/>
      <c r="Y7" s="75"/>
      <c r="Z7" s="75"/>
    </row>
    <row r="8" spans="1:26" x14ac:dyDescent="0.25">
      <c r="A8" t="s">
        <v>7</v>
      </c>
      <c r="B8" t="s">
        <v>8</v>
      </c>
    </row>
  </sheetData>
  <mergeCells count="1">
    <mergeCell ref="A1:B1"/>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20ED-6BD1-47C3-8D00-B8C0E7F7BC23}">
  <dimension ref="A1:W32"/>
  <sheetViews>
    <sheetView topLeftCell="A16" zoomScaleNormal="100" workbookViewId="0">
      <selection activeCell="A27" sqref="A27:I27"/>
    </sheetView>
  </sheetViews>
  <sheetFormatPr defaultRowHeight="15" x14ac:dyDescent="0.25"/>
  <cols>
    <col min="1" max="1" width="64.42578125" customWidth="1"/>
    <col min="2" max="2" width="13.5703125" customWidth="1"/>
    <col min="3" max="3" width="15" customWidth="1"/>
    <col min="4" max="4" width="15.7109375" customWidth="1"/>
    <col min="5" max="5" width="15.42578125" customWidth="1"/>
    <col min="6" max="6" width="13.5703125" customWidth="1"/>
    <col min="7" max="7" width="13.42578125" customWidth="1"/>
    <col min="8" max="9" width="14.85546875" customWidth="1"/>
    <col min="14" max="14" width="14.28515625" bestFit="1" customWidth="1"/>
  </cols>
  <sheetData>
    <row r="1" spans="1:17" ht="15.75" x14ac:dyDescent="0.25">
      <c r="A1" s="5" t="s">
        <v>9</v>
      </c>
      <c r="B1" s="4"/>
      <c r="C1" s="4"/>
      <c r="D1" s="4"/>
      <c r="E1" s="4"/>
      <c r="F1" s="4"/>
      <c r="G1" s="4"/>
      <c r="H1" s="4"/>
    </row>
    <row r="2" spans="1:17" ht="15.75" x14ac:dyDescent="0.25">
      <c r="A2" s="5"/>
      <c r="B2" s="4"/>
      <c r="C2" s="4"/>
      <c r="D2" s="4"/>
      <c r="E2" s="4"/>
      <c r="F2" s="4"/>
      <c r="G2" s="4"/>
      <c r="H2" s="4"/>
    </row>
    <row r="3" spans="1:17" ht="15.75" thickBot="1" x14ac:dyDescent="0.3">
      <c r="A3" s="4"/>
      <c r="B3" s="4"/>
      <c r="C3" s="4"/>
      <c r="D3" s="4"/>
      <c r="E3" s="4"/>
      <c r="F3" s="4">
        <v>141.75</v>
      </c>
      <c r="G3" s="4">
        <v>172.41</v>
      </c>
      <c r="H3" s="4">
        <v>71.36</v>
      </c>
    </row>
    <row r="4" spans="1:17" ht="69" customHeight="1" x14ac:dyDescent="0.25">
      <c r="A4" s="81"/>
      <c r="B4" s="37" t="s">
        <v>10</v>
      </c>
      <c r="C4" s="37" t="s">
        <v>11</v>
      </c>
      <c r="D4" s="36" t="s">
        <v>12</v>
      </c>
      <c r="E4" s="37" t="s">
        <v>13</v>
      </c>
      <c r="F4" s="36" t="s">
        <v>14</v>
      </c>
      <c r="G4" s="36" t="s">
        <v>15</v>
      </c>
      <c r="H4" s="36" t="s">
        <v>16</v>
      </c>
      <c r="I4" s="38" t="s">
        <v>17</v>
      </c>
      <c r="J4" s="78"/>
      <c r="K4" s="78"/>
      <c r="L4" s="78"/>
      <c r="M4" s="78"/>
      <c r="N4" s="78"/>
    </row>
    <row r="5" spans="1:17" ht="23.1" customHeight="1" thickBot="1" x14ac:dyDescent="0.3">
      <c r="A5" s="82"/>
      <c r="B5" s="43"/>
      <c r="C5" s="42"/>
      <c r="D5" s="40" t="s">
        <v>18</v>
      </c>
      <c r="E5" s="42"/>
      <c r="F5" s="40" t="s">
        <v>19</v>
      </c>
      <c r="G5" s="40" t="s">
        <v>20</v>
      </c>
      <c r="H5" s="40" t="s">
        <v>21</v>
      </c>
      <c r="I5" s="41"/>
      <c r="J5" s="1"/>
    </row>
    <row r="6" spans="1:17" ht="22.5" customHeight="1" thickBot="1" x14ac:dyDescent="0.3">
      <c r="A6" s="30" t="s">
        <v>22</v>
      </c>
      <c r="B6" s="26"/>
      <c r="C6" s="2"/>
      <c r="D6" s="2"/>
      <c r="E6" s="2"/>
      <c r="F6" s="2"/>
      <c r="G6" s="2"/>
      <c r="H6" s="2"/>
      <c r="I6" s="2"/>
      <c r="J6" s="1"/>
      <c r="L6" s="32"/>
      <c r="M6" s="32"/>
      <c r="N6" s="32"/>
      <c r="O6" s="32"/>
      <c r="P6" s="32"/>
      <c r="Q6" s="32"/>
    </row>
    <row r="7" spans="1:17" ht="22.5" customHeight="1" thickBot="1" x14ac:dyDescent="0.3">
      <c r="A7" s="33" t="s">
        <v>23</v>
      </c>
      <c r="B7" s="17"/>
      <c r="C7" s="2"/>
      <c r="D7" s="2"/>
      <c r="E7" s="2"/>
      <c r="F7" s="2"/>
      <c r="G7" s="2"/>
      <c r="H7" s="2"/>
      <c r="I7" s="2"/>
      <c r="J7" s="1"/>
      <c r="L7" s="32"/>
      <c r="M7" s="32"/>
      <c r="N7" s="32"/>
      <c r="O7" s="32"/>
      <c r="P7" s="32"/>
      <c r="Q7" s="32"/>
    </row>
    <row r="8" spans="1:17" ht="22.5" customHeight="1" thickBot="1" x14ac:dyDescent="0.3">
      <c r="A8" s="35" t="s">
        <v>24</v>
      </c>
      <c r="B8" s="17"/>
      <c r="C8" s="2"/>
      <c r="D8" s="2"/>
      <c r="E8" s="2"/>
      <c r="F8" s="2"/>
      <c r="G8" s="2"/>
      <c r="H8" s="2"/>
      <c r="I8" s="2"/>
      <c r="J8" s="1"/>
      <c r="L8" s="32"/>
      <c r="M8" s="32"/>
      <c r="N8" s="32"/>
      <c r="O8" s="32"/>
      <c r="P8" s="32"/>
      <c r="Q8" s="32"/>
    </row>
    <row r="9" spans="1:17" ht="22.5" customHeight="1" thickBot="1" x14ac:dyDescent="0.3">
      <c r="A9" s="33" t="s">
        <v>25</v>
      </c>
      <c r="B9" s="17"/>
      <c r="C9" s="2"/>
      <c r="D9" s="2"/>
      <c r="E9" s="2"/>
      <c r="F9" s="2"/>
      <c r="G9" s="2"/>
      <c r="H9" s="2"/>
      <c r="I9" s="2"/>
      <c r="J9" s="1"/>
      <c r="L9" s="32"/>
      <c r="M9" s="32"/>
      <c r="N9" s="32"/>
      <c r="O9" s="32"/>
      <c r="P9" s="32"/>
      <c r="Q9" s="32"/>
    </row>
    <row r="10" spans="1:17" ht="32.25" customHeight="1" thickBot="1" x14ac:dyDescent="0.3">
      <c r="A10" s="33" t="s">
        <v>26</v>
      </c>
      <c r="B10" s="17"/>
      <c r="C10" s="2"/>
      <c r="D10" s="2"/>
      <c r="E10" s="2"/>
      <c r="F10" s="2"/>
      <c r="G10" s="2"/>
      <c r="H10" s="2"/>
      <c r="I10" s="2"/>
      <c r="J10" s="1"/>
      <c r="L10" s="32"/>
      <c r="M10" s="32"/>
      <c r="N10" s="32"/>
      <c r="O10" s="32"/>
      <c r="P10" s="32"/>
      <c r="Q10" s="32"/>
    </row>
    <row r="11" spans="1:17" ht="32.25" customHeight="1" thickBot="1" x14ac:dyDescent="0.3">
      <c r="A11" s="33" t="s">
        <v>27</v>
      </c>
      <c r="B11" s="17">
        <v>8</v>
      </c>
      <c r="C11" s="7">
        <v>1</v>
      </c>
      <c r="D11" s="7">
        <f>B11*C11</f>
        <v>8</v>
      </c>
      <c r="E11" s="8">
        <f>Respondents!F8</f>
        <v>56</v>
      </c>
      <c r="F11" s="7">
        <f>D11*E11</f>
        <v>448</v>
      </c>
      <c r="G11" s="7">
        <f>F11*0.05</f>
        <v>22.400000000000002</v>
      </c>
      <c r="H11" s="7">
        <f>F11*0.1</f>
        <v>44.800000000000004</v>
      </c>
      <c r="I11" s="13">
        <f>F11*$F$3+G11*$G$3+H11*$H$3</f>
        <v>70562.911999999997</v>
      </c>
      <c r="J11" s="1"/>
      <c r="L11" s="32"/>
      <c r="M11" s="32"/>
      <c r="N11" s="32"/>
      <c r="O11" s="32"/>
      <c r="P11" s="32"/>
      <c r="Q11" s="32"/>
    </row>
    <row r="12" spans="1:17" ht="32.25" customHeight="1" thickBot="1" x14ac:dyDescent="0.3">
      <c r="A12" s="33" t="s">
        <v>28</v>
      </c>
      <c r="B12" s="17">
        <v>30</v>
      </c>
      <c r="C12" s="7">
        <v>1</v>
      </c>
      <c r="D12" s="7">
        <f>B12*C12</f>
        <v>30</v>
      </c>
      <c r="E12" s="8">
        <f>Respondents!B5</f>
        <v>0</v>
      </c>
      <c r="F12" s="7">
        <f>D12*E12</f>
        <v>0</v>
      </c>
      <c r="G12" s="7">
        <f>F12*0.05</f>
        <v>0</v>
      </c>
      <c r="H12" s="7">
        <f>F12*0.1</f>
        <v>0</v>
      </c>
      <c r="I12" s="13">
        <f>F12*$F$3+G12*$G$3+H12*$H$3</f>
        <v>0</v>
      </c>
      <c r="J12" s="1"/>
      <c r="L12" s="32"/>
      <c r="M12" s="32"/>
      <c r="N12" s="32"/>
      <c r="O12" s="32"/>
      <c r="P12" s="32"/>
      <c r="Q12" s="32"/>
    </row>
    <row r="13" spans="1:17" ht="32.25" customHeight="1" thickBot="1" x14ac:dyDescent="0.3">
      <c r="A13" s="33" t="s">
        <v>29</v>
      </c>
      <c r="B13" s="17"/>
      <c r="C13" s="7"/>
      <c r="D13" s="7"/>
      <c r="E13" s="8"/>
      <c r="F13" s="7"/>
      <c r="G13" s="7"/>
      <c r="H13" s="7"/>
      <c r="I13" s="13"/>
      <c r="J13" s="1"/>
      <c r="L13" s="32"/>
      <c r="M13" s="32"/>
      <c r="N13" s="32"/>
      <c r="O13" s="32"/>
      <c r="P13" s="32"/>
      <c r="Q13" s="32"/>
    </row>
    <row r="14" spans="1:17" ht="32.25" customHeight="1" thickBot="1" x14ac:dyDescent="0.3">
      <c r="A14" s="33" t="s">
        <v>30</v>
      </c>
      <c r="B14" s="17">
        <v>2</v>
      </c>
      <c r="C14" s="19">
        <v>1</v>
      </c>
      <c r="D14" s="7">
        <f>B14*C14</f>
        <v>2</v>
      </c>
      <c r="E14" s="20">
        <f>Respondents!B5</f>
        <v>0</v>
      </c>
      <c r="F14" s="7">
        <f>D14*E14</f>
        <v>0</v>
      </c>
      <c r="G14" s="7">
        <f t="shared" ref="G14:G15" si="0">F14*0.05</f>
        <v>0</v>
      </c>
      <c r="H14" s="7">
        <f t="shared" ref="H14:H15" si="1">F14*0.1</f>
        <v>0</v>
      </c>
      <c r="I14" s="13">
        <f t="shared" ref="I14:I15" si="2">F14*$F$3+G14*$G$3+H14*$H$3</f>
        <v>0</v>
      </c>
      <c r="J14" s="1"/>
      <c r="L14" s="32"/>
      <c r="M14" s="32"/>
      <c r="N14" s="32"/>
      <c r="O14" s="32"/>
      <c r="P14" s="32"/>
      <c r="Q14" s="32"/>
    </row>
    <row r="15" spans="1:17" ht="32.25" customHeight="1" thickBot="1" x14ac:dyDescent="0.3">
      <c r="A15" s="33" t="s">
        <v>31</v>
      </c>
      <c r="B15" s="17">
        <v>2</v>
      </c>
      <c r="C15" s="19">
        <v>1</v>
      </c>
      <c r="D15" s="7">
        <f>B15*C15</f>
        <v>2</v>
      </c>
      <c r="E15" s="20">
        <f>Respondents!B5</f>
        <v>0</v>
      </c>
      <c r="F15" s="7">
        <f>D15*E15</f>
        <v>0</v>
      </c>
      <c r="G15" s="7">
        <f t="shared" si="0"/>
        <v>0</v>
      </c>
      <c r="H15" s="7">
        <f t="shared" si="1"/>
        <v>0</v>
      </c>
      <c r="I15" s="13">
        <f t="shared" si="2"/>
        <v>0</v>
      </c>
      <c r="J15" s="1"/>
      <c r="L15" s="32"/>
      <c r="M15" s="32"/>
      <c r="N15" s="32"/>
      <c r="O15" s="32"/>
      <c r="P15" s="32"/>
      <c r="Q15" s="32"/>
    </row>
    <row r="16" spans="1:17" ht="32.25" customHeight="1" thickBot="1" x14ac:dyDescent="0.3">
      <c r="A16" s="31" t="s">
        <v>32</v>
      </c>
      <c r="B16" s="17" t="s">
        <v>33</v>
      </c>
      <c r="C16" s="17"/>
      <c r="D16" s="17"/>
      <c r="E16" s="18"/>
      <c r="F16" s="17"/>
      <c r="G16" s="17"/>
      <c r="H16" s="17"/>
      <c r="I16" s="21"/>
      <c r="J16" s="1"/>
      <c r="L16" s="32"/>
      <c r="M16" s="32"/>
      <c r="N16" s="32"/>
      <c r="O16" s="32"/>
      <c r="P16" s="32"/>
      <c r="Q16" s="32"/>
    </row>
    <row r="17" spans="1:23" ht="32.25" customHeight="1" thickBot="1" x14ac:dyDescent="0.3">
      <c r="A17" s="31" t="s">
        <v>34</v>
      </c>
      <c r="B17" s="17" t="s">
        <v>33</v>
      </c>
      <c r="C17" s="17"/>
      <c r="D17" s="17"/>
      <c r="E17" s="18"/>
      <c r="F17" s="17"/>
      <c r="G17" s="17"/>
      <c r="H17" s="17"/>
      <c r="I17" s="21"/>
      <c r="J17" s="1"/>
      <c r="L17" s="32"/>
      <c r="M17" s="32"/>
      <c r="N17" s="32"/>
      <c r="O17" s="32"/>
      <c r="P17" s="32"/>
      <c r="Q17" s="32"/>
    </row>
    <row r="18" spans="1:23" ht="56.25" customHeight="1" thickBot="1" x14ac:dyDescent="0.3">
      <c r="A18" s="29" t="s">
        <v>35</v>
      </c>
      <c r="B18" s="17">
        <v>4</v>
      </c>
      <c r="C18" s="17">
        <v>4</v>
      </c>
      <c r="D18" s="17">
        <f>B18*C18</f>
        <v>16</v>
      </c>
      <c r="E18" s="18">
        <f>Respondents!F8</f>
        <v>56</v>
      </c>
      <c r="F18" s="73">
        <f>D18*E18</f>
        <v>896</v>
      </c>
      <c r="G18" s="17">
        <f>F18*0.05</f>
        <v>44.800000000000004</v>
      </c>
      <c r="H18" s="17">
        <f>F18*0.1</f>
        <v>89.600000000000009</v>
      </c>
      <c r="I18" s="13">
        <f>F18*$F$3+G18*$G$3+H18*$H$3</f>
        <v>141125.82399999999</v>
      </c>
      <c r="J18" s="1"/>
      <c r="L18" s="32"/>
      <c r="M18" s="32"/>
      <c r="N18" s="32"/>
      <c r="O18" s="32"/>
      <c r="P18" s="32"/>
      <c r="Q18" s="32"/>
    </row>
    <row r="19" spans="1:23" ht="32.25" customHeight="1" thickBot="1" x14ac:dyDescent="0.3">
      <c r="A19" s="34" t="s">
        <v>36</v>
      </c>
      <c r="B19" s="17"/>
      <c r="C19" s="17"/>
      <c r="D19" s="17"/>
      <c r="E19" s="18"/>
      <c r="F19" s="84">
        <f>SUM(F11:H18)</f>
        <v>1545.5999999999997</v>
      </c>
      <c r="G19" s="85"/>
      <c r="H19" s="86"/>
      <c r="I19" s="22">
        <f>SUM(I11:I18)</f>
        <v>211688.73599999998</v>
      </c>
      <c r="J19" s="1"/>
      <c r="L19" s="32"/>
      <c r="M19" s="32"/>
      <c r="N19" s="32"/>
      <c r="O19" s="32"/>
      <c r="P19" s="32"/>
      <c r="Q19" s="32"/>
    </row>
    <row r="20" spans="1:23" ht="32.25" customHeight="1" thickBot="1" x14ac:dyDescent="0.3">
      <c r="A20" s="31" t="s">
        <v>37</v>
      </c>
      <c r="B20" s="19" t="s">
        <v>38</v>
      </c>
      <c r="C20" s="19"/>
      <c r="D20" s="19"/>
      <c r="E20" s="20"/>
      <c r="F20" s="17"/>
      <c r="G20" s="17"/>
      <c r="H20" s="17"/>
      <c r="I20" s="21"/>
      <c r="J20" s="1"/>
      <c r="L20" s="32"/>
      <c r="M20" s="32"/>
      <c r="N20" s="32"/>
      <c r="O20" s="32"/>
      <c r="P20" s="32"/>
      <c r="Q20" s="32"/>
    </row>
    <row r="21" spans="1:23" ht="19.5" thickBot="1" x14ac:dyDescent="0.3">
      <c r="A21" s="48" t="s">
        <v>39</v>
      </c>
      <c r="B21" s="7"/>
      <c r="C21" s="7"/>
      <c r="D21" s="7"/>
      <c r="E21" s="8"/>
      <c r="F21" s="87">
        <v>0</v>
      </c>
      <c r="G21" s="88"/>
      <c r="H21" s="89"/>
      <c r="I21" s="12">
        <f>F21*$F$3+G21*$G$3+H21*$H$3</f>
        <v>0</v>
      </c>
      <c r="J21" s="1"/>
      <c r="K21" s="52">
        <f>F22/Responses!E7</f>
        <v>6.9196428571428568</v>
      </c>
      <c r="L21" t="s">
        <v>40</v>
      </c>
    </row>
    <row r="22" spans="1:23" ht="18" customHeight="1" thickBot="1" x14ac:dyDescent="0.3">
      <c r="A22" s="46" t="s">
        <v>41</v>
      </c>
      <c r="B22" s="3"/>
      <c r="C22" s="2"/>
      <c r="D22" s="3"/>
      <c r="E22" s="2"/>
      <c r="F22" s="84">
        <f>ROUND(SUM(F19,F21),-1)</f>
        <v>1550</v>
      </c>
      <c r="G22" s="85"/>
      <c r="H22" s="86"/>
      <c r="I22" s="12">
        <f>ROUND(SUM(I19,I21),-3)</f>
        <v>212000</v>
      </c>
      <c r="J22" s="1"/>
    </row>
    <row r="23" spans="1:23" ht="19.5" thickBot="1" x14ac:dyDescent="0.3">
      <c r="A23" s="46" t="s">
        <v>42</v>
      </c>
      <c r="B23" s="9"/>
      <c r="C23" s="9"/>
      <c r="D23" s="9"/>
      <c r="E23" s="9"/>
      <c r="F23" s="10"/>
      <c r="G23" s="11"/>
      <c r="H23" s="10"/>
      <c r="I23" s="14">
        <v>0</v>
      </c>
      <c r="J23" s="1"/>
    </row>
    <row r="24" spans="1:23" ht="19.5" thickBot="1" x14ac:dyDescent="0.3">
      <c r="A24" s="47" t="s">
        <v>43</v>
      </c>
      <c r="B24" s="16"/>
      <c r="C24" s="16"/>
      <c r="D24" s="16"/>
      <c r="E24" s="16"/>
      <c r="F24" s="16"/>
      <c r="G24" s="16"/>
      <c r="H24" s="16"/>
      <c r="I24" s="15">
        <f>SUM(I22:I23)</f>
        <v>212000</v>
      </c>
      <c r="J24" s="1"/>
    </row>
    <row r="25" spans="1:23" ht="15.75" x14ac:dyDescent="0.25">
      <c r="A25" s="6"/>
      <c r="B25" s="6"/>
      <c r="C25" s="6"/>
      <c r="D25" s="6"/>
      <c r="E25" s="6"/>
      <c r="F25" s="6"/>
      <c r="G25" s="6"/>
      <c r="H25" s="6"/>
      <c r="I25" s="1"/>
      <c r="J25" s="1"/>
    </row>
    <row r="26" spans="1:23" ht="15.75" x14ac:dyDescent="0.25">
      <c r="A26" s="25" t="s">
        <v>44</v>
      </c>
      <c r="B26" s="6"/>
      <c r="C26" s="6"/>
      <c r="D26" s="6"/>
      <c r="E26" s="6"/>
      <c r="F26" s="6"/>
      <c r="G26" s="6"/>
      <c r="H26" s="6"/>
      <c r="I26" s="1"/>
      <c r="J26" s="1"/>
    </row>
    <row r="27" spans="1:23" ht="23.25" customHeight="1" x14ac:dyDescent="0.25">
      <c r="A27" s="80" t="s">
        <v>85</v>
      </c>
      <c r="B27" s="80"/>
      <c r="C27" s="80"/>
      <c r="D27" s="80"/>
      <c r="E27" s="80"/>
      <c r="F27" s="80"/>
      <c r="G27" s="80"/>
      <c r="H27" s="80"/>
      <c r="I27" s="80"/>
      <c r="J27" s="76"/>
      <c r="K27" s="76"/>
      <c r="L27" s="76"/>
      <c r="M27" s="76"/>
      <c r="N27" s="76"/>
      <c r="O27" s="76"/>
      <c r="P27" s="76"/>
      <c r="Q27" s="76"/>
      <c r="R27" s="76"/>
      <c r="S27" s="76"/>
      <c r="T27" s="76"/>
      <c r="U27" s="76"/>
      <c r="V27" s="76"/>
      <c r="W27" s="76"/>
    </row>
    <row r="28" spans="1:23" ht="35.450000000000003" customHeight="1" x14ac:dyDescent="0.25">
      <c r="A28" s="80" t="s">
        <v>45</v>
      </c>
      <c r="B28" s="80"/>
      <c r="C28" s="80"/>
      <c r="D28" s="80"/>
      <c r="E28" s="80"/>
      <c r="F28" s="80"/>
      <c r="G28" s="80"/>
      <c r="H28" s="80"/>
      <c r="I28" s="80"/>
      <c r="J28" s="62"/>
    </row>
    <row r="29" spans="1:23" ht="81" customHeight="1" x14ac:dyDescent="0.25">
      <c r="A29" s="79" t="s">
        <v>46</v>
      </c>
      <c r="B29" s="79"/>
      <c r="C29" s="79"/>
      <c r="D29" s="79"/>
      <c r="E29" s="79"/>
      <c r="F29" s="79"/>
      <c r="G29" s="79"/>
      <c r="H29" s="79"/>
      <c r="I29" s="79"/>
    </row>
    <row r="30" spans="1:23" ht="18" x14ac:dyDescent="0.25">
      <c r="A30" s="90" t="s">
        <v>47</v>
      </c>
      <c r="B30" s="90"/>
      <c r="C30" s="90"/>
      <c r="D30" s="90"/>
      <c r="E30" s="90"/>
      <c r="F30" s="90"/>
      <c r="G30" s="90"/>
      <c r="H30" s="90"/>
      <c r="I30" s="90"/>
    </row>
    <row r="31" spans="1:23" ht="28.5" customHeight="1" x14ac:dyDescent="0.25">
      <c r="A31" s="83" t="s">
        <v>48</v>
      </c>
      <c r="B31" s="83"/>
      <c r="C31" s="83"/>
      <c r="D31" s="83"/>
      <c r="E31" s="83"/>
      <c r="F31" s="83"/>
      <c r="G31" s="83"/>
      <c r="H31" s="83"/>
      <c r="I31" s="83"/>
    </row>
    <row r="32" spans="1:23" x14ac:dyDescent="0.25">
      <c r="A32" s="4"/>
      <c r="B32" s="4"/>
      <c r="C32" s="4"/>
      <c r="D32" s="4"/>
      <c r="E32" s="4"/>
      <c r="F32" s="4"/>
    </row>
  </sheetData>
  <mergeCells count="10">
    <mergeCell ref="A31:I31"/>
    <mergeCell ref="F22:H22"/>
    <mergeCell ref="F21:H21"/>
    <mergeCell ref="A30:I30"/>
    <mergeCell ref="F19:H19"/>
    <mergeCell ref="J4:N4"/>
    <mergeCell ref="A29:I29"/>
    <mergeCell ref="A28:I28"/>
    <mergeCell ref="A27:I27"/>
    <mergeCell ref="A4:A5"/>
  </mergeCells>
  <pageMargins left="0.7" right="0.7" top="0.75" bottom="0.75" header="0.3" footer="0.3"/>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E4273-B7A1-4795-8821-DA162B965C13}">
  <dimension ref="B1:O14"/>
  <sheetViews>
    <sheetView zoomScaleNormal="100" workbookViewId="0">
      <selection activeCell="B16" sqref="B16"/>
    </sheetView>
  </sheetViews>
  <sheetFormatPr defaultRowHeight="15" x14ac:dyDescent="0.25"/>
  <cols>
    <col min="2" max="2" width="81.28515625" customWidth="1"/>
    <col min="3" max="3" width="12.42578125" customWidth="1"/>
    <col min="4" max="4" width="15" customWidth="1"/>
    <col min="5" max="5" width="13.42578125" customWidth="1"/>
    <col min="6" max="6" width="15.140625" customWidth="1"/>
    <col min="7" max="7" width="12.140625" customWidth="1"/>
    <col min="8" max="8" width="12.28515625" customWidth="1"/>
    <col min="9" max="9" width="11.140625" customWidth="1"/>
    <col min="10" max="10" width="12.5703125" customWidth="1"/>
  </cols>
  <sheetData>
    <row r="1" spans="2:15" ht="15.75" x14ac:dyDescent="0.25">
      <c r="B1" s="5" t="s">
        <v>49</v>
      </c>
      <c r="C1" s="4"/>
      <c r="D1" s="4"/>
      <c r="E1" s="4"/>
      <c r="F1" s="4"/>
      <c r="G1" s="4"/>
      <c r="H1" s="4"/>
      <c r="I1" s="4"/>
    </row>
    <row r="2" spans="2:15" ht="15.75" x14ac:dyDescent="0.25">
      <c r="B2" s="5"/>
      <c r="C2" s="4"/>
      <c r="D2" s="4"/>
      <c r="E2" s="4"/>
      <c r="F2" s="4"/>
      <c r="G2" s="4"/>
      <c r="H2" s="4"/>
      <c r="I2" s="4"/>
    </row>
    <row r="3" spans="2:15" ht="15.75" thickBot="1" x14ac:dyDescent="0.3">
      <c r="B3" s="4"/>
      <c r="C3" s="4"/>
      <c r="D3" s="4"/>
      <c r="E3" s="4"/>
      <c r="F3" s="4"/>
      <c r="G3" s="4">
        <v>57.07</v>
      </c>
      <c r="H3" s="63">
        <v>76.91</v>
      </c>
      <c r="I3" s="63">
        <v>30.88</v>
      </c>
      <c r="K3" s="28"/>
    </row>
    <row r="4" spans="2:15" ht="44.25" customHeight="1" x14ac:dyDescent="0.25">
      <c r="B4" s="93" t="s">
        <v>50</v>
      </c>
      <c r="C4" s="36" t="s">
        <v>10</v>
      </c>
      <c r="D4" s="37" t="s">
        <v>51</v>
      </c>
      <c r="E4" s="36" t="s">
        <v>52</v>
      </c>
      <c r="F4" s="37" t="s">
        <v>13</v>
      </c>
      <c r="G4" s="36" t="s">
        <v>53</v>
      </c>
      <c r="H4" s="36" t="s">
        <v>54</v>
      </c>
      <c r="I4" s="37" t="s">
        <v>55</v>
      </c>
      <c r="J4" s="44" t="s">
        <v>56</v>
      </c>
      <c r="K4" s="28"/>
      <c r="L4" s="28"/>
      <c r="M4" s="28"/>
      <c r="N4" s="28"/>
      <c r="O4" s="28"/>
    </row>
    <row r="5" spans="2:15" ht="20.100000000000001" customHeight="1" thickBot="1" x14ac:dyDescent="0.3">
      <c r="B5" s="94"/>
      <c r="C5" s="2"/>
      <c r="D5" s="39" t="s">
        <v>57</v>
      </c>
      <c r="E5" s="40" t="s">
        <v>18</v>
      </c>
      <c r="F5" s="42"/>
      <c r="G5" s="40" t="s">
        <v>19</v>
      </c>
      <c r="H5" s="40" t="s">
        <v>20</v>
      </c>
      <c r="I5" s="39" t="s">
        <v>21</v>
      </c>
      <c r="J5" s="45"/>
    </row>
    <row r="6" spans="2:15" ht="24" customHeight="1" thickBot="1" x14ac:dyDescent="0.3">
      <c r="B6" s="24" t="s">
        <v>58</v>
      </c>
      <c r="C6" s="19">
        <v>1</v>
      </c>
      <c r="D6" s="19">
        <v>1</v>
      </c>
      <c r="E6" s="19">
        <v>1</v>
      </c>
      <c r="F6" s="20">
        <f>'Table 1'!E14</f>
        <v>0</v>
      </c>
      <c r="G6" s="19">
        <f>E6*F6</f>
        <v>0</v>
      </c>
      <c r="H6" s="19">
        <f>G6*0.05</f>
        <v>0</v>
      </c>
      <c r="I6" s="19">
        <f>G6*0.1</f>
        <v>0</v>
      </c>
      <c r="J6" s="21">
        <f>G6*$G$3+H6*$H$3+I6*$I$3</f>
        <v>0</v>
      </c>
      <c r="K6" s="28"/>
      <c r="L6" s="28"/>
      <c r="M6" s="28"/>
      <c r="N6" s="28"/>
      <c r="O6" s="28"/>
    </row>
    <row r="7" spans="2:15" ht="24" customHeight="1" thickBot="1" x14ac:dyDescent="0.3">
      <c r="B7" s="24" t="s">
        <v>59</v>
      </c>
      <c r="C7" s="19">
        <v>1</v>
      </c>
      <c r="D7" s="19">
        <v>1</v>
      </c>
      <c r="E7" s="19">
        <v>1</v>
      </c>
      <c r="F7" s="20">
        <f>'Table 1'!E15</f>
        <v>0</v>
      </c>
      <c r="G7" s="19">
        <f>E7*F7</f>
        <v>0</v>
      </c>
      <c r="H7" s="19">
        <f t="shared" ref="H7:H8" si="0">G7*0.05</f>
        <v>0</v>
      </c>
      <c r="I7" s="19">
        <f t="shared" ref="I7:I8" si="1">G7*0.1</f>
        <v>0</v>
      </c>
      <c r="J7" s="21">
        <f>G7*$G$3+H7*$H$3+I7*$I$3</f>
        <v>0</v>
      </c>
      <c r="K7" s="28"/>
      <c r="L7" s="28"/>
      <c r="M7" s="28"/>
      <c r="N7" s="28"/>
      <c r="O7" s="28"/>
    </row>
    <row r="8" spans="2:15" ht="42" customHeight="1" thickBot="1" x14ac:dyDescent="0.3">
      <c r="B8" s="24" t="s">
        <v>60</v>
      </c>
      <c r="C8" s="19">
        <v>4</v>
      </c>
      <c r="D8" s="19">
        <v>4</v>
      </c>
      <c r="E8" s="19">
        <f>C8*D8</f>
        <v>16</v>
      </c>
      <c r="F8" s="20">
        <f>'Table 1'!E18</f>
        <v>56</v>
      </c>
      <c r="G8" s="74">
        <f>E8*F8</f>
        <v>896</v>
      </c>
      <c r="H8" s="19">
        <f t="shared" si="0"/>
        <v>44.800000000000004</v>
      </c>
      <c r="I8" s="19">
        <f t="shared" si="1"/>
        <v>89.600000000000009</v>
      </c>
      <c r="J8" s="21">
        <f>G8*$G$3+H8*$H$3+I8*$I$3</f>
        <v>57347.135999999999</v>
      </c>
      <c r="K8" s="64"/>
      <c r="L8" s="28"/>
      <c r="M8" s="28"/>
      <c r="N8" s="28"/>
      <c r="O8" s="28"/>
    </row>
    <row r="9" spans="2:15" ht="19.5" thickBot="1" x14ac:dyDescent="0.3">
      <c r="B9" s="23" t="s">
        <v>61</v>
      </c>
      <c r="C9" s="19"/>
      <c r="D9" s="2"/>
      <c r="E9" s="3"/>
      <c r="F9" s="2"/>
      <c r="G9" s="84">
        <f>SUM(G6:I8)</f>
        <v>1030.3999999999999</v>
      </c>
      <c r="H9" s="85"/>
      <c r="I9" s="86"/>
      <c r="J9" s="12">
        <f>ROUND(SUM(J6:J8),-2)</f>
        <v>57300</v>
      </c>
    </row>
    <row r="10" spans="2:15" ht="15.75" x14ac:dyDescent="0.25">
      <c r="B10" s="27"/>
      <c r="C10" s="6"/>
      <c r="D10" s="6"/>
      <c r="E10" s="6"/>
      <c r="F10" s="6"/>
      <c r="G10" s="6"/>
      <c r="H10" s="6"/>
      <c r="I10" s="6"/>
    </row>
    <row r="11" spans="2:15" ht="15.75" x14ac:dyDescent="0.25">
      <c r="B11" s="25" t="s">
        <v>44</v>
      </c>
      <c r="C11" s="6"/>
      <c r="D11" s="6"/>
      <c r="E11" s="6"/>
      <c r="F11" s="6"/>
      <c r="G11" s="6"/>
      <c r="H11" s="6"/>
      <c r="I11" s="6"/>
    </row>
    <row r="12" spans="2:15" ht="45.95" customHeight="1" x14ac:dyDescent="0.25">
      <c r="B12" s="80" t="s">
        <v>85</v>
      </c>
      <c r="C12" s="80"/>
      <c r="D12" s="80"/>
      <c r="E12" s="80"/>
      <c r="F12" s="80"/>
      <c r="G12" s="80"/>
      <c r="H12" s="80"/>
      <c r="I12" s="80"/>
      <c r="J12" s="80"/>
      <c r="K12" s="65"/>
    </row>
    <row r="13" spans="2:15" ht="75.75" customHeight="1" x14ac:dyDescent="0.25">
      <c r="B13" s="91" t="s">
        <v>62</v>
      </c>
      <c r="C13" s="91"/>
      <c r="D13" s="91"/>
      <c r="E13" s="91"/>
      <c r="F13" s="91"/>
      <c r="G13" s="91"/>
      <c r="H13" s="91"/>
      <c r="I13" s="91"/>
      <c r="J13" s="91"/>
      <c r="K13" s="66"/>
    </row>
    <row r="14" spans="2:15" ht="26.25" customHeight="1" x14ac:dyDescent="0.25">
      <c r="B14" s="92" t="s">
        <v>63</v>
      </c>
      <c r="C14" s="92"/>
      <c r="D14" s="92"/>
      <c r="E14" s="92"/>
      <c r="F14" s="92"/>
      <c r="G14" s="92"/>
      <c r="H14" s="92"/>
      <c r="I14" s="92"/>
      <c r="J14" s="92"/>
      <c r="K14" s="67"/>
    </row>
  </sheetData>
  <mergeCells count="5">
    <mergeCell ref="B12:J12"/>
    <mergeCell ref="B13:J13"/>
    <mergeCell ref="B14:J14"/>
    <mergeCell ref="B4:B5"/>
    <mergeCell ref="G9:I9"/>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E794-E389-42F4-A18E-1CAE45803884}">
  <dimension ref="A1"/>
  <sheetViews>
    <sheetView workbookViewId="0"/>
  </sheetViews>
  <sheetFormatPr defaultRowHeight="15" x14ac:dyDescent="0.25"/>
  <sheetData>
    <row r="1" spans="1:1" ht="15.75" x14ac:dyDescent="0.25">
      <c r="A1" s="68" t="s">
        <v>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AD050-8BC6-4928-8F43-2A3F626AA492}">
  <dimension ref="A1:F7"/>
  <sheetViews>
    <sheetView workbookViewId="0">
      <selection activeCell="H7" sqref="H7"/>
    </sheetView>
  </sheetViews>
  <sheetFormatPr defaultRowHeight="15" x14ac:dyDescent="0.25"/>
  <cols>
    <col min="1" max="1" width="20.5703125" customWidth="1"/>
    <col min="2" max="2" width="16.140625" customWidth="1"/>
    <col min="3" max="3" width="13" customWidth="1"/>
    <col min="4" max="4" width="23.7109375" customWidth="1"/>
    <col min="5" max="5" width="16.28515625" customWidth="1"/>
  </cols>
  <sheetData>
    <row r="1" spans="1:6" x14ac:dyDescent="0.25">
      <c r="A1" s="95" t="s">
        <v>6</v>
      </c>
      <c r="B1" s="95"/>
      <c r="C1" s="95"/>
      <c r="D1" s="95"/>
      <c r="E1" s="95"/>
    </row>
    <row r="2" spans="1:6" x14ac:dyDescent="0.25">
      <c r="A2" s="69" t="s">
        <v>65</v>
      </c>
      <c r="B2" s="69" t="s">
        <v>66</v>
      </c>
      <c r="C2" s="69" t="s">
        <v>67</v>
      </c>
      <c r="D2" s="69" t="s">
        <v>68</v>
      </c>
      <c r="E2" s="69" t="s">
        <v>69</v>
      </c>
    </row>
    <row r="3" spans="1:6" ht="51" x14ac:dyDescent="0.25">
      <c r="A3" s="69" t="s">
        <v>70</v>
      </c>
      <c r="B3" s="69" t="s">
        <v>2</v>
      </c>
      <c r="C3" s="69" t="s">
        <v>71</v>
      </c>
      <c r="D3" s="69" t="s">
        <v>72</v>
      </c>
      <c r="E3" s="69" t="s">
        <v>73</v>
      </c>
    </row>
    <row r="4" spans="1:6" ht="38.25" x14ac:dyDescent="0.25">
      <c r="A4" s="70" t="s">
        <v>74</v>
      </c>
      <c r="B4" s="71">
        <f>'Table 1'!E18</f>
        <v>56</v>
      </c>
      <c r="C4" s="71">
        <f>'Table 1'!C18</f>
        <v>4</v>
      </c>
      <c r="D4" s="69">
        <v>0</v>
      </c>
      <c r="E4" s="69">
        <f>B4*C4+D4</f>
        <v>224</v>
      </c>
      <c r="F4" s="72"/>
    </row>
    <row r="5" spans="1:6" ht="25.5" x14ac:dyDescent="0.25">
      <c r="A5" s="70" t="s">
        <v>58</v>
      </c>
      <c r="B5" s="71">
        <f>'Table 1'!E14</f>
        <v>0</v>
      </c>
      <c r="C5" s="69">
        <v>1</v>
      </c>
      <c r="D5" s="69">
        <v>0</v>
      </c>
      <c r="E5" s="69">
        <f t="shared" ref="E5:E6" si="0">B5*C5+D5</f>
        <v>0</v>
      </c>
    </row>
    <row r="6" spans="1:6" ht="25.5" x14ac:dyDescent="0.25">
      <c r="A6" s="70" t="s">
        <v>59</v>
      </c>
      <c r="B6" s="71">
        <f>'Table 1'!E15</f>
        <v>0</v>
      </c>
      <c r="C6" s="69">
        <v>1</v>
      </c>
      <c r="D6" s="69">
        <v>0</v>
      </c>
      <c r="E6" s="69">
        <f t="shared" si="0"/>
        <v>0</v>
      </c>
    </row>
    <row r="7" spans="1:6" x14ac:dyDescent="0.25">
      <c r="A7" s="70"/>
      <c r="B7" s="69"/>
      <c r="C7" s="69"/>
      <c r="D7" s="69" t="s">
        <v>75</v>
      </c>
      <c r="E7" s="69">
        <f>SUM(E4:E6)</f>
        <v>224</v>
      </c>
    </row>
  </sheetData>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C663B-1183-4EF5-A617-A60D49AC1E94}">
  <dimension ref="A1:F9"/>
  <sheetViews>
    <sheetView workbookViewId="0">
      <selection sqref="A1:F1"/>
    </sheetView>
  </sheetViews>
  <sheetFormatPr defaultRowHeight="15" x14ac:dyDescent="0.25"/>
  <cols>
    <col min="2" max="2" width="16.5703125" customWidth="1"/>
    <col min="3" max="3" width="14.7109375" customWidth="1"/>
    <col min="4" max="4" width="22.28515625" customWidth="1"/>
    <col min="5" max="5" width="18.42578125" customWidth="1"/>
    <col min="6" max="6" width="18" customWidth="1"/>
  </cols>
  <sheetData>
    <row r="1" spans="1:6" ht="15.75" x14ac:dyDescent="0.25">
      <c r="A1" s="96" t="s">
        <v>2</v>
      </c>
      <c r="B1" s="96"/>
      <c r="C1" s="96"/>
      <c r="D1" s="96"/>
      <c r="E1" s="96"/>
      <c r="F1" s="96"/>
    </row>
    <row r="2" spans="1:6" ht="24" x14ac:dyDescent="0.25">
      <c r="A2" s="57"/>
      <c r="B2" s="97" t="s">
        <v>76</v>
      </c>
      <c r="C2" s="97"/>
      <c r="D2" s="56" t="s">
        <v>77</v>
      </c>
      <c r="E2" s="53"/>
      <c r="F2" s="53"/>
    </row>
    <row r="3" spans="1:6" x14ac:dyDescent="0.25">
      <c r="A3" s="54"/>
      <c r="B3" s="58" t="s">
        <v>65</v>
      </c>
      <c r="C3" s="58" t="s">
        <v>66</v>
      </c>
      <c r="D3" s="58" t="s">
        <v>67</v>
      </c>
      <c r="E3" s="58" t="s">
        <v>68</v>
      </c>
      <c r="F3" s="58" t="s">
        <v>69</v>
      </c>
    </row>
    <row r="4" spans="1:6" ht="51" x14ac:dyDescent="0.25">
      <c r="A4" s="55" t="s">
        <v>57</v>
      </c>
      <c r="B4" s="59" t="s">
        <v>78</v>
      </c>
      <c r="C4" s="59" t="s">
        <v>79</v>
      </c>
      <c r="D4" s="59" t="s">
        <v>80</v>
      </c>
      <c r="E4" s="59" t="s">
        <v>81</v>
      </c>
      <c r="F4" s="59" t="s">
        <v>82</v>
      </c>
    </row>
    <row r="5" spans="1:6" x14ac:dyDescent="0.25">
      <c r="A5" s="56">
        <v>1</v>
      </c>
      <c r="B5" s="56">
        <v>0</v>
      </c>
      <c r="C5" s="56">
        <v>56</v>
      </c>
      <c r="D5" s="56">
        <v>0</v>
      </c>
      <c r="E5" s="56">
        <v>0</v>
      </c>
      <c r="F5" s="56">
        <v>56</v>
      </c>
    </row>
    <row r="6" spans="1:6" x14ac:dyDescent="0.25">
      <c r="A6" s="56">
        <v>2</v>
      </c>
      <c r="B6" s="56">
        <v>0</v>
      </c>
      <c r="C6" s="56">
        <f>F5</f>
        <v>56</v>
      </c>
      <c r="D6" s="56">
        <v>0</v>
      </c>
      <c r="E6" s="56">
        <v>0</v>
      </c>
      <c r="F6" s="56">
        <f t="shared" ref="F6:F7" si="0">B6+C6+D6-E6</f>
        <v>56</v>
      </c>
    </row>
    <row r="7" spans="1:6" x14ac:dyDescent="0.25">
      <c r="A7" s="56">
        <v>3</v>
      </c>
      <c r="B7" s="56">
        <v>0</v>
      </c>
      <c r="C7" s="56">
        <f>F6</f>
        <v>56</v>
      </c>
      <c r="D7" s="56">
        <v>0</v>
      </c>
      <c r="E7" s="56">
        <v>0</v>
      </c>
      <c r="F7" s="56">
        <f t="shared" si="0"/>
        <v>56</v>
      </c>
    </row>
    <row r="8" spans="1:6" x14ac:dyDescent="0.25">
      <c r="A8" s="56" t="s">
        <v>83</v>
      </c>
      <c r="B8" s="56">
        <f>AVERAGE(B5:B7)</f>
        <v>0</v>
      </c>
      <c r="C8" s="56">
        <f t="shared" ref="C8:E8" si="1">AVERAGE(C5:C7)</f>
        <v>56</v>
      </c>
      <c r="D8" s="56">
        <f t="shared" si="1"/>
        <v>0</v>
      </c>
      <c r="E8" s="56">
        <f t="shared" si="1"/>
        <v>0</v>
      </c>
      <c r="F8" s="61">
        <f>AVERAGE(F5:F7)</f>
        <v>56</v>
      </c>
    </row>
    <row r="9" spans="1:6" ht="18.75" x14ac:dyDescent="0.25">
      <c r="A9" s="60" t="s">
        <v>84</v>
      </c>
    </row>
  </sheetData>
  <mergeCells count="2">
    <mergeCell ref="A1:F1"/>
    <mergeCell ref="B2:C2"/>
  </mergeCell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C2644CEF3BE14BA984F9E32D274554" ma:contentTypeVersion="18" ma:contentTypeDescription="Create a new document." ma:contentTypeScope="" ma:versionID="312d34f8ed2d9a19618b6e7108fb2491">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02fe02c4-dc41-46ff-9d52-90c0a1b1f611" xmlns:ns6="96fc5250-dc30-4f01-945b-7e46a880eeb3" targetNamespace="http://schemas.microsoft.com/office/2006/metadata/properties" ma:root="true" ma:fieldsID="a04c65d1dfb247c5fe118c04c81543ed" ns1:_="" ns2:_="" ns3:_="" ns4:_="" ns5:_="" ns6:_="">
    <xsd:import namespace="http://schemas.microsoft.com/sharepoint/v3"/>
    <xsd:import namespace="4ffa91fb-a0ff-4ac5-b2db-65c790d184a4"/>
    <xsd:import namespace="http://schemas.microsoft.com/sharepoint.v3"/>
    <xsd:import namespace="http://schemas.microsoft.com/sharepoint/v3/fields"/>
    <xsd:import namespace="02fe02c4-dc41-46ff-9d52-90c0a1b1f611"/>
    <xsd:import namespace="96fc5250-dc30-4f01-945b-7e46a880eeb3"/>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DateTaken" minOccurs="0"/>
                <xsd:element ref="ns5:MediaServiceAutoTags" minOccurs="0"/>
                <xsd:element ref="ns5:MediaServiceOCR" minOccurs="0"/>
                <xsd:element ref="ns5:MediaServiceGenerationTime" minOccurs="0"/>
                <xsd:element ref="ns5:MediaServiceEventHashCode" minOccurs="0"/>
                <xsd:element ref="ns1:_ip_UnifiedCompliancePolicyProperties" minOccurs="0"/>
                <xsd:element ref="ns1:_ip_UnifiedCompliancePolicyUIAction" minOccurs="0"/>
                <xsd:element ref="ns5:MediaLengthInSeconds" minOccurs="0"/>
                <xsd:element ref="ns5:MediaServiceObjectDetectorVersions" minOccurs="0"/>
                <xsd:element ref="ns5:MediaServiceSearchPropertie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9205dcaf-ae28-4449-b177-6e6c07e37888}" ma:internalName="TaxCatchAllLabel" ma:readOnly="true" ma:showField="CatchAllDataLabel" ma:web="96fc5250-dc30-4f01-945b-7e46a880eeb3">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9205dcaf-ae28-4449-b177-6e6c07e37888}" ma:internalName="TaxCatchAll" ma:showField="CatchAllData" ma:web="96fc5250-dc30-4f01-945b-7e46a880ee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fe02c4-dc41-46ff-9d52-90c0a1b1f611"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6fc5250-dc30-4f01-945b-7e46a880eeb3"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2025-05-08T13:03:09+00:00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lcf76f155ced4ddcb4097134ff3c332f xmlns="02fe02c4-dc41-46ff-9d52-90c0a1b1f611">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1D0B9AED-F29B-4537-B6F2-08B2C9798E6D}"/>
</file>

<file path=customXml/itemProps2.xml><?xml version="1.0" encoding="utf-8"?>
<ds:datastoreItem xmlns:ds="http://schemas.openxmlformats.org/officeDocument/2006/customXml" ds:itemID="{2D6FE31B-B925-4A64-8DBE-69028B49550E}">
  <ds:schemaRefs>
    <ds:schemaRef ds:uri="http://schemas.microsoft.com/sharepoint/v3/contenttype/forms"/>
  </ds:schemaRefs>
</ds:datastoreItem>
</file>

<file path=customXml/itemProps3.xml><?xml version="1.0" encoding="utf-8"?>
<ds:datastoreItem xmlns:ds="http://schemas.openxmlformats.org/officeDocument/2006/customXml" ds:itemID="{C57233FB-611B-48FF-BB49-9EFF3A3F8F51}">
  <ds:schemaRefs>
    <ds:schemaRef ds:uri="http://schemas.microsoft.com/office/2006/metadata/properties"/>
    <ds:schemaRef ds:uri="http://schemas.openxmlformats.org/package/2006/metadata/core-propertie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4d6aed1e-57d3-46e3-9aba-f706adbce63b"/>
    <ds:schemaRef ds:uri="1891fcec-84c2-4840-9468-b51a784ab0d1"/>
    <ds:schemaRef ds:uri="http://purl.org/dc/terms/"/>
  </ds:schemaRefs>
</ds:datastoreItem>
</file>

<file path=customXml/itemProps4.xml><?xml version="1.0" encoding="utf-8"?>
<ds:datastoreItem xmlns:ds="http://schemas.openxmlformats.org/officeDocument/2006/customXml" ds:itemID="{A379BDB6-B721-490E-A7E1-9B1C6441FD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Table 1</vt:lpstr>
      <vt:lpstr>Table 2</vt:lpstr>
      <vt:lpstr>Capital O&amp;M</vt:lpstr>
      <vt:lpstr>Responses</vt:lpstr>
      <vt:lpstr>Respondents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Noel Hilliard</dc:creator>
  <cp:keywords/>
  <dc:description/>
  <cp:lastModifiedBy>ERG</cp:lastModifiedBy>
  <cp:revision/>
  <dcterms:created xsi:type="dcterms:W3CDTF">2019-03-14T20:34:11Z</dcterms:created>
  <dcterms:modified xsi:type="dcterms:W3CDTF">2025-05-08T12:47:34Z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0x01010052C2644CEF3BE14BA984F9E32D274554</vt:lpwstr>
  </property>
  <property fmtid="{D5CDD505-2E9C-101B-9397-08002B2CF9AE}" pid="3" name="MediaServiceImageTags">
    <vt:lpwstr/>
  </property>
  <property fmtid="{D5CDD505-2E9C-101B-9397-08002B2CF9AE}" pid="4" name="TaxKeyword">
    <vt:lpwstr/>
  </property>
  <property fmtid="{D5CDD505-2E9C-101B-9397-08002B2CF9AE}" pid="5" name="Document_x0020_Type">
    <vt:lpwstr/>
  </property>
  <property fmtid="{D5CDD505-2E9C-101B-9397-08002B2CF9AE}" pid="6" name="e3f09c3df709400db2417a7161762d62">
    <vt:lpwstr/>
  </property>
  <property fmtid="{D5CDD505-2E9C-101B-9397-08002B2CF9AE}" pid="7" name="EPA_x0020_Subject">
    <vt:lpwstr/>
  </property>
  <property fmtid="{D5CDD505-2E9C-101B-9397-08002B2CF9AE}" pid="8" name="EPA Subject">
    <vt:lpwstr/>
  </property>
  <property fmtid="{D5CDD505-2E9C-101B-9397-08002B2CF9AE}" pid="9" name="Document Type">
    <vt:lpwstr/>
  </property>
</Properties>
</file>