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epa-my.sharepoint.com/personal/johnson_amaris_epa_gov/Documents/ICR/OCSPP/2070-0029; 0155.14 Cert. Pest. Appl/0155.17 Summer Renewal 2026/"/>
    </mc:Choice>
  </mc:AlternateContent>
  <xr:revisionPtr revIDLastSave="0" documentId="8_{D1943287-51DB-47AD-B8A0-B6B6107B51B9}" xr6:coauthVersionLast="47" xr6:coauthVersionMax="47" xr10:uidLastSave="{00000000-0000-0000-0000-000000000000}"/>
  <bookViews>
    <workbookView xWindow="-57720" yWindow="-720" windowWidth="29040" windowHeight="15720" tabRatio="819" xr2:uid="{00000000-000D-0000-FFFF-FFFF00000000}"/>
  </bookViews>
  <sheets>
    <sheet name="Commercial Pesticide Applicator" sheetId="15" r:id="rId1"/>
    <sheet name="Registrant" sheetId="3" r:id="rId2"/>
    <sheet name="Dealers" sheetId="27" r:id="rId3"/>
    <sheet name="EPA" sheetId="22" r:id="rId4"/>
    <sheet name="State Gov" sheetId="4" r:id="rId5"/>
    <sheet name="Fringe" sheetId="33" r:id="rId6"/>
    <sheet name="CAplr data" sheetId="6" state="hidden" r:id="rId7"/>
    <sheet name="database" sheetId="5" state="hidden" r:id="rId8"/>
  </sheets>
  <definedNames>
    <definedName name="content" localSheetId="1">Registrant!$B$18</definedName>
    <definedName name="Fringe">Fringe!$M$8</definedName>
    <definedName name="_xlnm.Print_Area" localSheetId="0">'Commercial Pesticide Applicator'!$A$1:$G$22</definedName>
    <definedName name="_xlnm.Print_Area" localSheetId="7">database!$A$1:$I$14</definedName>
    <definedName name="_xlnm.Print_Area" localSheetId="1">Registrant!$A$2:$E$19</definedName>
    <definedName name="_xlnm.Print_Area" localSheetId="4">'State Gov'!$A$1:$E$19</definedName>
    <definedName name="table">#REF!</definedName>
    <definedName name="top" localSheetId="7">database!$D$10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6" i="22"/>
  <c r="C5" i="4" l="1"/>
  <c r="C5" i="22"/>
  <c r="C5" i="27"/>
  <c r="C5" i="3"/>
  <c r="C5" i="15"/>
  <c r="B11" i="33"/>
  <c r="B9" i="33"/>
  <c r="B8" i="33"/>
  <c r="D9" i="33"/>
  <c r="D8" i="33"/>
  <c r="E9" i="33"/>
  <c r="F9" i="33"/>
  <c r="G9" i="33"/>
  <c r="H9" i="33"/>
  <c r="I9" i="33"/>
  <c r="J9" i="33"/>
  <c r="K9" i="33"/>
  <c r="L9" i="33"/>
  <c r="M9" i="33"/>
  <c r="O9" i="33"/>
  <c r="P9" i="33"/>
  <c r="Q9" i="33"/>
  <c r="R9" i="33"/>
  <c r="S9" i="33"/>
  <c r="T9" i="33"/>
  <c r="U9" i="33"/>
  <c r="V9" i="33"/>
  <c r="W9" i="33"/>
  <c r="X9" i="33"/>
  <c r="C9" i="33"/>
  <c r="C8" i="33"/>
  <c r="E8" i="33"/>
  <c r="F8" i="33" l="1"/>
  <c r="G8" i="33"/>
  <c r="F5" i="15" l="1"/>
  <c r="H8" i="33"/>
  <c r="G5" i="15" l="1"/>
  <c r="D5" i="15"/>
  <c r="E5" i="15"/>
  <c r="I8" i="33"/>
  <c r="J8" i="33"/>
  <c r="N7" i="33"/>
  <c r="N9" i="33" s="1"/>
  <c r="K8" i="33"/>
  <c r="L8" i="33"/>
  <c r="M8" i="33"/>
  <c r="O8" i="33"/>
  <c r="P8" i="33"/>
  <c r="Q8" i="33"/>
  <c r="R8" i="33"/>
  <c r="S8" i="33"/>
  <c r="T8" i="33"/>
  <c r="U8" i="33"/>
  <c r="V8" i="33"/>
  <c r="W8" i="33"/>
  <c r="X8" i="33"/>
  <c r="N8" i="33" l="1"/>
  <c r="I4" i="15" l="1"/>
  <c r="E5" i="3" l="1"/>
  <c r="D5" i="3"/>
  <c r="I5" i="15" l="1"/>
  <c r="E5" i="22"/>
  <c r="D5" i="22"/>
  <c r="E5" i="4"/>
  <c r="D5" i="4"/>
  <c r="F5" i="27"/>
  <c r="D5" i="27"/>
  <c r="E5" i="27"/>
  <c r="C6" i="3" l="1"/>
  <c r="I16" i="5"/>
  <c r="I14" i="5"/>
  <c r="F6" i="27" l="1"/>
  <c r="F7" i="27" s="1"/>
  <c r="F9" i="27" s="1"/>
  <c r="F10" i="27" s="1"/>
  <c r="D6" i="27"/>
  <c r="D7" i="27" s="1"/>
  <c r="D9" i="27" s="1"/>
  <c r="D10" i="27" s="1"/>
  <c r="G6" i="15"/>
  <c r="G7" i="15" s="1"/>
  <c r="G9" i="15" s="1"/>
  <c r="D6" i="15"/>
  <c r="D7" i="15" s="1"/>
  <c r="D9" i="15" s="1"/>
  <c r="D10" i="15" s="1"/>
  <c r="D6" i="3"/>
  <c r="D7" i="3" s="1"/>
  <c r="D9" i="3" s="1"/>
  <c r="D10" i="3" s="1"/>
  <c r="E6" i="4"/>
  <c r="E7" i="4" s="1"/>
  <c r="E9" i="4" s="1"/>
  <c r="E10" i="4" s="1"/>
  <c r="E6" i="22"/>
  <c r="E7" i="22" s="1"/>
  <c r="E9" i="22" s="1"/>
  <c r="E10" i="22" s="1"/>
  <c r="D6" i="22"/>
  <c r="D7" i="22" s="1"/>
  <c r="D9" i="22" s="1"/>
  <c r="D10" i="22" s="1"/>
  <c r="I6" i="15"/>
  <c r="I7" i="15" s="1"/>
  <c r="E6" i="15"/>
  <c r="E7" i="15" s="1"/>
  <c r="E9" i="15" s="1"/>
  <c r="E10" i="15" s="1"/>
  <c r="E6" i="27"/>
  <c r="E7" i="27" s="1"/>
  <c r="E9" i="27" s="1"/>
  <c r="E10" i="27" s="1"/>
  <c r="C6" i="27"/>
  <c r="C7" i="27" s="1"/>
  <c r="C9" i="27" s="1"/>
  <c r="C10" i="27" s="1"/>
  <c r="F6" i="15"/>
  <c r="F7" i="15" s="1"/>
  <c r="F9" i="15" s="1"/>
  <c r="F10" i="15" s="1"/>
  <c r="C6" i="15"/>
  <c r="C7" i="15" s="1"/>
  <c r="C9" i="15" s="1"/>
  <c r="C10" i="15" s="1"/>
  <c r="C7" i="3"/>
  <c r="D6" i="4"/>
  <c r="D7" i="4" s="1"/>
  <c r="D9" i="4" s="1"/>
  <c r="D10" i="4" s="1"/>
  <c r="C7" i="22"/>
  <c r="C9" i="22" s="1"/>
  <c r="C10" i="22" s="1"/>
  <c r="C9" i="3" l="1"/>
  <c r="C10" i="3" s="1"/>
  <c r="C6" i="4"/>
  <c r="C7" i="4" s="1"/>
  <c r="C10" i="4" s="1"/>
  <c r="E6" i="3"/>
  <c r="E7" i="3" s="1"/>
  <c r="E9" i="3" s="1"/>
  <c r="E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 R. Ranville</author>
  </authors>
  <commentList>
    <comment ref="B15" authorId="0" shapeId="0" xr:uid="{00000000-0006-0000-0600-000001000000}">
      <text>
        <r>
          <rPr>
            <sz val="8"/>
            <color indexed="81"/>
            <rFont val="Tahoma"/>
            <family val="2"/>
          </rPr>
          <t>Formerly 11-9012</t>
        </r>
      </text>
    </comment>
    <comment ref="B16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Formerly 11-9011
</t>
        </r>
      </text>
    </comment>
  </commentList>
</comments>
</file>

<file path=xl/sharedStrings.xml><?xml version="1.0" encoding="utf-8"?>
<sst xmlns="http://schemas.openxmlformats.org/spreadsheetml/2006/main" count="356" uniqueCount="175">
  <si>
    <t>NAICS:  Sector 11</t>
  </si>
  <si>
    <t xml:space="preserve"> updated April 2, 2025</t>
  </si>
  <si>
    <t>Agriculture</t>
  </si>
  <si>
    <t>Labor Category:</t>
  </si>
  <si>
    <t>Formula</t>
  </si>
  <si>
    <t>Farmers, Ranchers &amp; Agricultural Managers</t>
  </si>
  <si>
    <t>Scientists &amp; Technicians</t>
  </si>
  <si>
    <t>Pesticide Handlers &amp; Applicators</t>
  </si>
  <si>
    <t>Agricultural Workers</t>
  </si>
  <si>
    <t>Clerical</t>
  </si>
  <si>
    <t>Average of Scientists &amp; Technicians, and Agricultural Workers</t>
  </si>
  <si>
    <r>
      <t>Unloaded Hourly Rate</t>
    </r>
    <r>
      <rPr>
        <vertAlign val="superscript"/>
        <sz val="12"/>
        <rFont val="Calibri"/>
        <family val="2"/>
        <scheme val="minor"/>
      </rPr>
      <t>1</t>
    </r>
  </si>
  <si>
    <t xml:space="preserve"> = W</t>
  </si>
  <si>
    <r>
      <t>Benefits Percentage</t>
    </r>
    <r>
      <rPr>
        <vertAlign val="superscript"/>
        <sz val="12"/>
        <rFont val="Calibri"/>
        <family val="2"/>
        <scheme val="minor"/>
      </rPr>
      <t>2</t>
    </r>
  </si>
  <si>
    <t>Lb = B/W</t>
  </si>
  <si>
    <t>Benefits per hour</t>
  </si>
  <si>
    <t>B = W*Lb</t>
  </si>
  <si>
    <t>Loaded Hourly Rate</t>
  </si>
  <si>
    <t>Wb = W + B = W(1+Lb)</t>
  </si>
  <si>
    <r>
      <t>Overhead Percentage</t>
    </r>
    <r>
      <rPr>
        <vertAlign val="superscript"/>
        <sz val="12"/>
        <rFont val="Calibri"/>
        <family val="2"/>
        <scheme val="minor"/>
      </rPr>
      <t>3</t>
    </r>
  </si>
  <si>
    <t>Lo = OH/Wb</t>
  </si>
  <si>
    <t>50%</t>
  </si>
  <si>
    <t>Overhead per hour</t>
  </si>
  <si>
    <t>OH = Wb*Lo</t>
  </si>
  <si>
    <t>Fully Loaded Hourly Rate</t>
  </si>
  <si>
    <t xml:space="preserve">Wf = Wb + OH
 = W + B + OH  </t>
  </si>
  <si>
    <t>`</t>
  </si>
  <si>
    <t>1.  Data Source:  BLS</t>
  </si>
  <si>
    <t>https://data.bls.gov/oes/#/industry/11--12</t>
  </si>
  <si>
    <t>May 2024 data</t>
  </si>
  <si>
    <t xml:space="preserve"> </t>
  </si>
  <si>
    <t xml:space="preserve">     NAICS:  Sector 11 - Agriculture, Forestry, Fishing and Hunting</t>
  </si>
  <si>
    <t>Last Modified Date: April 2, 2025</t>
  </si>
  <si>
    <t xml:space="preserve">     Standard Occupational Codes </t>
  </si>
  <si>
    <t xml:space="preserve">       Farmers and Ranchers </t>
  </si>
  <si>
    <t>11-9013</t>
  </si>
  <si>
    <t>Farmers, Ranchers, and Other Agricultural Managers</t>
  </si>
  <si>
    <t>formerly 11-9012, Farmers and Ranchers</t>
  </si>
  <si>
    <t xml:space="preserve">       Agricultural Managers</t>
  </si>
  <si>
    <t>formerly 11-9011, Farm, Ranch, and other Agricultural Managers</t>
  </si>
  <si>
    <t xml:space="preserve">       Scientists &amp; Technicians</t>
  </si>
  <si>
    <t>19-0000</t>
  </si>
  <si>
    <t>Life, Physical, and Social Science Occupations</t>
  </si>
  <si>
    <t xml:space="preserve">       Pesticide Handlers &amp; Applicators</t>
  </si>
  <si>
    <t>37-3012</t>
  </si>
  <si>
    <t xml:space="preserve">Pesticide Handlers, Sprayers, and Applicators, Vegetation </t>
  </si>
  <si>
    <t xml:space="preserve">       Agricultural Workers</t>
  </si>
  <si>
    <t>45-2092</t>
  </si>
  <si>
    <t xml:space="preserve">Farmworkers and Laborers, Crop, Nursery, and Greenhouse </t>
  </si>
  <si>
    <t xml:space="preserve">       Clerical</t>
  </si>
  <si>
    <t>43-0000</t>
  </si>
  <si>
    <t>Office and Administrative Support Occupations</t>
  </si>
  <si>
    <t>2. Fringe benefits/wage per hour.  The average for non farm, non federal civilian workers.</t>
  </si>
  <si>
    <r>
      <t xml:space="preserve">3. U. S. Environmental Protection Agency, </t>
    </r>
    <r>
      <rPr>
        <i/>
        <sz val="12"/>
        <rFont val="Calibri"/>
        <family val="2"/>
        <scheme val="minor"/>
      </rPr>
      <t>EPA Air Pollution Control Cost Manual, Sixth Edition</t>
    </r>
    <r>
      <rPr>
        <sz val="12"/>
        <rFont val="Calibri"/>
        <family val="2"/>
        <scheme val="minor"/>
      </rPr>
      <t>, EPA-452-02-001, January 2002, pg. 2-34.  The loading for indirect costs is within the range of 20-70% of the load labor rate (wage + benefits) suggested in EPA guidance.</t>
    </r>
  </si>
  <si>
    <t>NAICS: 3250A1</t>
  </si>
  <si>
    <t>Chemical Manufacturing (3251, 3252, 3253, and 3259 only)</t>
  </si>
  <si>
    <t>NOTE: NAICS code changed from 325300 to 3250A1 from Sept 2017 update to May 2018 update</t>
  </si>
  <si>
    <t>Managerial</t>
  </si>
  <si>
    <t>Technical</t>
  </si>
  <si>
    <t>Pesticide Registrants now lies within Chemical Manufacturing (3251, 3252, 3253, and 3259 only)</t>
  </si>
  <si>
    <t>https://data.bls.gov/oes/#/industry/3250A1</t>
  </si>
  <si>
    <t xml:space="preserve">     NAICS 3250A1 - Chemical Manufacturing (3251, 3252, 3253, and 3259 only)</t>
  </si>
  <si>
    <t xml:space="preserve">     Standard Occupational Codes:</t>
  </si>
  <si>
    <t xml:space="preserve">       Management:   </t>
  </si>
  <si>
    <t>11-0000, Management Occupations</t>
  </si>
  <si>
    <t xml:space="preserve">       Technical:   </t>
  </si>
  <si>
    <t>19-0000, Life, Physical, and Social Science Occupations</t>
  </si>
  <si>
    <t xml:space="preserve">       Clerical:   </t>
  </si>
  <si>
    <t>43-0000, Office and Administrative Support Occupations</t>
  </si>
  <si>
    <t>NAICS: 444200</t>
  </si>
  <si>
    <t>Old name: Retail Nursery, Lawn, and Garden Supply Stores</t>
  </si>
  <si>
    <t>Lawn and Garden Equipment and Supplies Retailers</t>
  </si>
  <si>
    <t xml:space="preserve">     NAICS - 444200 Lawn and Garden Equipment Supply Stores </t>
  </si>
  <si>
    <t>Sales Managers</t>
  </si>
  <si>
    <t>Sales Representatives</t>
  </si>
  <si>
    <t>https://data.bls.gov/oes/#/industry/444200</t>
  </si>
  <si>
    <t xml:space="preserve">     NAICS - 444200 Lawn and Garden Equipment and Supplies Retailers</t>
  </si>
  <si>
    <t xml:space="preserve">      Sales Managers </t>
  </si>
  <si>
    <t>41-1011, First Line Supervisors/Managers of Retail Sales Workers</t>
  </si>
  <si>
    <t xml:space="preserve">      Sales Representative</t>
  </si>
  <si>
    <t xml:space="preserve">41-2031, Retail Sales Person </t>
  </si>
  <si>
    <t xml:space="preserve">      Clerical:    </t>
  </si>
  <si>
    <t>NAICS: 999100</t>
  </si>
  <si>
    <t>EPA or Federal Government</t>
  </si>
  <si>
    <t>https://data.bls.gov/oes/#/industry/999100</t>
  </si>
  <si>
    <t xml:space="preserve">     NAICS 999100 - Federal Executive Branch </t>
  </si>
  <si>
    <t xml:space="preserve">  updated 4/08/2014</t>
  </si>
  <si>
    <t>NAICS: 999200</t>
  </si>
  <si>
    <t xml:space="preserve">State Government </t>
  </si>
  <si>
    <t>https://data.bls.gov/oes/#/industry/999200</t>
  </si>
  <si>
    <t xml:space="preserve">     NAICS 999200 - State Government </t>
  </si>
  <si>
    <t>updated 4/08/2014</t>
  </si>
  <si>
    <t>Civilian workers, excluding farm and federal government</t>
  </si>
  <si>
    <t>ftp://ftp.bls.gov/pub/special.requests/ocwc/ect/ececqrtn.pdf</t>
  </si>
  <si>
    <t>(historical summary)</t>
  </si>
  <si>
    <t>http://www.bls.gov/news.release/ecec.t02.htm</t>
  </si>
  <si>
    <t>(detailed current)</t>
  </si>
  <si>
    <t>UPDATE FRINGE BENEFITS BEFORE UPDATING LABOR CATEGORIES</t>
  </si>
  <si>
    <t>March 2014</t>
  </si>
  <si>
    <t>June 2011</t>
  </si>
  <si>
    <t>June 2010</t>
  </si>
  <si>
    <t>Mar 2009</t>
  </si>
  <si>
    <t>June 2008</t>
  </si>
  <si>
    <t>Sep 2007</t>
  </si>
  <si>
    <t>June 2007</t>
  </si>
  <si>
    <t>Mar 2006</t>
  </si>
  <si>
    <t>Salaries and wages (unloaded)</t>
  </si>
  <si>
    <t>Benefits</t>
  </si>
  <si>
    <t xml:space="preserve">   % of salaries &amp; wages</t>
  </si>
  <si>
    <t>Total Compensation</t>
  </si>
  <si>
    <t xml:space="preserve">The fringe benefits are </t>
  </si>
  <si>
    <t xml:space="preserve"> of the unloaded salaries and wages for civilian, non federal and non farm workers.</t>
  </si>
  <si>
    <t>This fringe rate is also applied to federal and farm workers in the tables in this workbook.</t>
  </si>
  <si>
    <t>As of 05/21/18, the wage rates for 2017 are available from BLS.</t>
  </si>
  <si>
    <t>OPP will use the May 2017 wage rate estimates from BLS as of 05/21/18</t>
  </si>
  <si>
    <t>They can be accessed at the following link: http://www.bls.gov/news.release/ecec.t02.htm</t>
  </si>
  <si>
    <t>December 2024 Data; Last Modified March 14,2025; Accessed April 1, 2025</t>
  </si>
  <si>
    <t>Updated: April 1, 2025</t>
  </si>
  <si>
    <t xml:space="preserve">Loaded wage rate is calcuated by dividing the benefits by wage and salaries found in the Total benefits and Wages and Salaries Columns in this link:  https://www.bls.gov/news.release/ecec.t02.htm  </t>
  </si>
  <si>
    <t xml:space="preserve">https://www.bls.gov/news.release/ecec.t02.htm </t>
  </si>
  <si>
    <t>NAICS 561710 - Exterminating and Pest Control Services</t>
  </si>
  <si>
    <t>May 2005 data</t>
  </si>
  <si>
    <t xml:space="preserve">Building and Grounds Cleaning and Maintenance Occupations </t>
  </si>
  <si>
    <t>SOC Code Number</t>
  </si>
  <si>
    <t>Occupation Title (click on the occupation title to view an occupational profile)</t>
  </si>
  <si>
    <t>Employment (1)</t>
  </si>
  <si>
    <t>Percent of Total</t>
  </si>
  <si>
    <t>Median Hourly</t>
  </si>
  <si>
    <t>Mean Hourly</t>
  </si>
  <si>
    <t>Mean Annual (2)</t>
  </si>
  <si>
    <t>Mean RSE (3)</t>
  </si>
  <si>
    <t>37-0000</t>
  </si>
  <si>
    <t>Building and Grounds Cleaning and Maintenance Occupations</t>
  </si>
  <si>
    <t>37-1011</t>
  </si>
  <si>
    <t>First-Line Supervisors/Managers of Housekeeping and Janitorial Workers</t>
  </si>
  <si>
    <t>37-1012</t>
  </si>
  <si>
    <t>First-Line Supervisors/Managers of Landscaping, Lawn Service, and Groundskeeping Workers</t>
  </si>
  <si>
    <t>37-2011</t>
  </si>
  <si>
    <t>Janitors and Cleaners, Except Maids and Housekeeping Cleaners</t>
  </si>
  <si>
    <t>37-2021</t>
  </si>
  <si>
    <t>Pest Control Workers</t>
  </si>
  <si>
    <t>37-3011</t>
  </si>
  <si>
    <t>Landscaping and Groundskeeping Workers</t>
  </si>
  <si>
    <t>Pesticide Handlers, Sprayers, and Applicators, Vegetation</t>
  </si>
  <si>
    <t>37-3019</t>
  </si>
  <si>
    <t>Grounds Maintenance Workers, All Other</t>
  </si>
  <si>
    <t>Sector</t>
  </si>
  <si>
    <t>Labor</t>
  </si>
  <si>
    <t>Source</t>
  </si>
  <si>
    <t>Sub</t>
  </si>
  <si>
    <t>Website</t>
  </si>
  <si>
    <t>Date</t>
  </si>
  <si>
    <t>Wage</t>
  </si>
  <si>
    <t xml:space="preserve"> Notes</t>
  </si>
  <si>
    <t>federal</t>
  </si>
  <si>
    <t>mgt</t>
  </si>
  <si>
    <t>BLS NAICS 999100 - Federal Executive Branch</t>
  </si>
  <si>
    <t xml:space="preserve">11-0000 Mgt Occupations </t>
  </si>
  <si>
    <t>http://www.bls.gov/oes/current/naics4_999100.htm</t>
  </si>
  <si>
    <t>mean hourly</t>
  </si>
  <si>
    <t xml:space="preserve"> tech</t>
  </si>
  <si>
    <t>19-0000 Life, Physical, and Social Science Occupations</t>
  </si>
  <si>
    <t xml:space="preserve"> clerical</t>
  </si>
  <si>
    <t>43-0000 Office Admin Spt Occupations</t>
  </si>
  <si>
    <t>industry</t>
  </si>
  <si>
    <t>BLS NAICS 325300 Pesticide, fertilizer &amp; other ag</t>
  </si>
  <si>
    <t>http://www.bls.gov/oes/current/naics4_325300.htm</t>
  </si>
  <si>
    <t>state</t>
  </si>
  <si>
    <t>BLS NAICS 999200 - State Government</t>
  </si>
  <si>
    <t>http://www.bls.gov/oes/current/naics4_999200.htm</t>
  </si>
  <si>
    <t>civilian</t>
  </si>
  <si>
    <t xml:space="preserve"> all</t>
  </si>
  <si>
    <t>BLS Comp Cost Trends</t>
  </si>
  <si>
    <t>all workers</t>
  </si>
  <si>
    <t>http://www.bls.gov/news.release/ecec.t01.htm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</si>
</sst>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mmm\ yyyy"/>
    <numFmt numFmtId="166" formatCode="&quot;$&quot;#,##0.00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4"/>
      <color indexed="16"/>
      <name val="Verdan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57"/>
      <name val="Calibri"/>
      <family val="2"/>
      <scheme val="minor"/>
    </font>
    <font>
      <b/>
      <sz val="14"/>
      <color indexed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9" fillId="7" borderId="32" applyNumberFormat="0" applyFont="0" applyAlignment="0" applyProtection="0"/>
  </cellStyleXfs>
  <cellXfs count="130">
    <xf numFmtId="0" fontId="0" fillId="0" borderId="0" xfId="0"/>
    <xf numFmtId="0" fontId="4" fillId="0" borderId="0" xfId="0" applyFont="1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7" fontId="0" fillId="0" borderId="0" xfId="1" applyFont="1"/>
    <xf numFmtId="9" fontId="0" fillId="0" borderId="0" xfId="4" applyFont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7" fontId="4" fillId="0" borderId="12" xfId="1" applyFont="1" applyBorder="1" applyAlignment="1">
      <alignment horizontal="right"/>
    </xf>
    <xf numFmtId="9" fontId="4" fillId="0" borderId="12" xfId="4" applyFont="1" applyBorder="1"/>
    <xf numFmtId="0" fontId="0" fillId="2" borderId="12" xfId="0" applyFill="1" applyBorder="1"/>
    <xf numFmtId="17" fontId="0" fillId="2" borderId="12" xfId="0" applyNumberFormat="1" applyFill="1" applyBorder="1" applyAlignment="1">
      <alignment horizontal="center"/>
    </xf>
    <xf numFmtId="7" fontId="0" fillId="2" borderId="12" xfId="1" applyFont="1" applyFill="1" applyBorder="1"/>
    <xf numFmtId="9" fontId="0" fillId="2" borderId="12" xfId="4" applyFont="1" applyFill="1" applyBorder="1"/>
    <xf numFmtId="0" fontId="0" fillId="3" borderId="12" xfId="0" applyFill="1" applyBorder="1"/>
    <xf numFmtId="17" fontId="0" fillId="3" borderId="12" xfId="0" applyNumberFormat="1" applyFill="1" applyBorder="1" applyAlignment="1">
      <alignment horizontal="center"/>
    </xf>
    <xf numFmtId="7" fontId="0" fillId="3" borderId="12" xfId="1" applyFont="1" applyFill="1" applyBorder="1"/>
    <xf numFmtId="9" fontId="0" fillId="3" borderId="12" xfId="4" applyFont="1" applyFill="1" applyBorder="1"/>
    <xf numFmtId="0" fontId="0" fillId="0" borderId="12" xfId="0" applyBorder="1"/>
    <xf numFmtId="17" fontId="0" fillId="0" borderId="12" xfId="0" applyNumberFormat="1" applyBorder="1" applyAlignment="1">
      <alignment horizontal="center"/>
    </xf>
    <xf numFmtId="7" fontId="0" fillId="0" borderId="12" xfId="1" applyFont="1" applyFill="1" applyBorder="1"/>
    <xf numFmtId="9" fontId="0" fillId="0" borderId="12" xfId="4" applyFont="1" applyFill="1" applyBorder="1"/>
    <xf numFmtId="7" fontId="0" fillId="0" borderId="12" xfId="1" applyFont="1" applyBorder="1"/>
    <xf numFmtId="0" fontId="0" fillId="4" borderId="12" xfId="0" applyFill="1" applyBorder="1"/>
    <xf numFmtId="17" fontId="0" fillId="4" borderId="12" xfId="0" applyNumberFormat="1" applyFill="1" applyBorder="1" applyAlignment="1">
      <alignment horizontal="center"/>
    </xf>
    <xf numFmtId="7" fontId="0" fillId="4" borderId="12" xfId="1" applyFont="1" applyFill="1" applyBorder="1"/>
    <xf numFmtId="9" fontId="0" fillId="4" borderId="12" xfId="4" applyFont="1" applyFill="1" applyBorder="1"/>
    <xf numFmtId="9" fontId="0" fillId="0" borderId="12" xfId="4" applyFont="1" applyBorder="1"/>
    <xf numFmtId="0" fontId="3" fillId="0" borderId="12" xfId="3" applyBorder="1" applyAlignment="1" applyProtection="1"/>
    <xf numFmtId="0" fontId="3" fillId="2" borderId="12" xfId="3" applyFill="1" applyBorder="1" applyAlignment="1" applyProtection="1"/>
    <xf numFmtId="0" fontId="3" fillId="3" borderId="12" xfId="3" applyFill="1" applyBorder="1" applyAlignment="1" applyProtection="1"/>
    <xf numFmtId="0" fontId="3" fillId="4" borderId="12" xfId="3" applyFill="1" applyBorder="1" applyAlignment="1" applyProtection="1"/>
    <xf numFmtId="0" fontId="5" fillId="0" borderId="1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left" vertical="top" wrapText="1"/>
    </xf>
    <xf numFmtId="0" fontId="3" fillId="0" borderId="16" xfId="3" applyBorder="1" applyAlignment="1" applyProtection="1">
      <alignment horizontal="center" vertical="top" wrapText="1"/>
    </xf>
    <xf numFmtId="0" fontId="5" fillId="0" borderId="16" xfId="0" applyFont="1" applyBorder="1" applyAlignment="1">
      <alignment horizontal="center" wrapText="1"/>
    </xf>
    <xf numFmtId="0" fontId="3" fillId="5" borderId="16" xfId="3" applyFill="1" applyBorder="1" applyAlignment="1" applyProtection="1">
      <alignment horizontal="left" wrapText="1"/>
    </xf>
    <xf numFmtId="3" fontId="5" fillId="0" borderId="16" xfId="0" applyNumberFormat="1" applyFont="1" applyBorder="1" applyAlignment="1">
      <alignment horizontal="right" wrapText="1"/>
    </xf>
    <xf numFmtId="10" fontId="5" fillId="0" borderId="16" xfId="0" applyNumberFormat="1" applyFont="1" applyBorder="1" applyAlignment="1">
      <alignment horizontal="right" wrapText="1"/>
    </xf>
    <xf numFmtId="8" fontId="5" fillId="0" borderId="16" xfId="0" applyNumberFormat="1" applyFont="1" applyBorder="1" applyAlignment="1">
      <alignment horizontal="right" wrapText="1"/>
    </xf>
    <xf numFmtId="6" fontId="5" fillId="0" borderId="16" xfId="0" applyNumberFormat="1" applyFont="1" applyBorder="1" applyAlignment="1">
      <alignment horizontal="right" wrapText="1"/>
    </xf>
    <xf numFmtId="0" fontId="3" fillId="0" borderId="16" xfId="3" applyBorder="1" applyAlignment="1" applyProtection="1">
      <alignment horizontal="left" wrapText="1"/>
    </xf>
    <xf numFmtId="0" fontId="5" fillId="0" borderId="16" xfId="0" applyFont="1" applyBorder="1" applyAlignment="1">
      <alignment horizontal="right" wrapText="1"/>
    </xf>
    <xf numFmtId="0" fontId="3" fillId="0" borderId="16" xfId="3" applyBorder="1" applyAlignment="1" applyProtection="1">
      <alignment horizontal="right" wrapText="1"/>
    </xf>
    <xf numFmtId="0" fontId="0" fillId="0" borderId="17" xfId="0" applyBorder="1"/>
    <xf numFmtId="0" fontId="0" fillId="0" borderId="18" xfId="0" applyBorder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12" fillId="0" borderId="0" xfId="3" applyFont="1" applyAlignment="1" applyProtection="1"/>
    <xf numFmtId="0" fontId="13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5" fillId="0" borderId="0" xfId="0" applyFont="1"/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7" fontId="13" fillId="3" borderId="19" xfId="1" applyFont="1" applyFill="1" applyBorder="1" applyAlignment="1">
      <alignment horizontal="center" vertical="top" wrapText="1"/>
    </xf>
    <xf numFmtId="7" fontId="13" fillId="3" borderId="31" xfId="1" applyFont="1" applyFill="1" applyBorder="1" applyAlignment="1">
      <alignment horizontal="center" vertical="top" wrapText="1"/>
    </xf>
    <xf numFmtId="0" fontId="13" fillId="0" borderId="10" xfId="0" applyFont="1" applyBorder="1" applyAlignment="1">
      <alignment vertical="top" wrapText="1"/>
    </xf>
    <xf numFmtId="164" fontId="13" fillId="0" borderId="27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7" fontId="13" fillId="0" borderId="12" xfId="1" applyFont="1" applyBorder="1" applyAlignment="1">
      <alignment horizontal="center" vertical="top" wrapText="1"/>
    </xf>
    <xf numFmtId="7" fontId="13" fillId="0" borderId="20" xfId="1" applyFont="1" applyBorder="1" applyAlignment="1">
      <alignment horizontal="center" vertical="top" wrapText="1"/>
    </xf>
    <xf numFmtId="7" fontId="13" fillId="0" borderId="13" xfId="0" applyNumberFormat="1" applyFont="1" applyBorder="1" applyAlignment="1">
      <alignment horizontal="center" vertical="top" wrapText="1"/>
    </xf>
    <xf numFmtId="7" fontId="13" fillId="0" borderId="21" xfId="0" applyNumberFormat="1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8" fontId="1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left"/>
    </xf>
    <xf numFmtId="10" fontId="13" fillId="0" borderId="0" xfId="4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8" fillId="0" borderId="0" xfId="0" applyFont="1"/>
    <xf numFmtId="0" fontId="19" fillId="0" borderId="0" xfId="3" applyFont="1" applyAlignment="1" applyProtection="1"/>
    <xf numFmtId="0" fontId="18" fillId="6" borderId="0" xfId="0" applyFont="1" applyFill="1"/>
    <xf numFmtId="0" fontId="13" fillId="6" borderId="0" xfId="0" applyFont="1" applyFill="1"/>
    <xf numFmtId="165" fontId="13" fillId="0" borderId="0" xfId="0" applyNumberFormat="1" applyFont="1"/>
    <xf numFmtId="165" fontId="20" fillId="0" borderId="0" xfId="0" quotePrefix="1" applyNumberFormat="1" applyFont="1" applyAlignment="1">
      <alignment horizontal="center"/>
    </xf>
    <xf numFmtId="165" fontId="20" fillId="0" borderId="0" xfId="0" quotePrefix="1" applyNumberFormat="1" applyFont="1" applyAlignment="1">
      <alignment horizontal="right"/>
    </xf>
    <xf numFmtId="165" fontId="20" fillId="0" borderId="0" xfId="0" applyNumberFormat="1" applyFont="1"/>
    <xf numFmtId="7" fontId="13" fillId="0" borderId="0" xfId="1" applyFont="1" applyAlignment="1">
      <alignment horizontal="center"/>
    </xf>
    <xf numFmtId="7" fontId="13" fillId="0" borderId="0" xfId="1" applyFont="1"/>
    <xf numFmtId="7" fontId="13" fillId="0" borderId="0" xfId="1" applyFont="1" applyAlignment="1">
      <alignment horizontal="right"/>
    </xf>
    <xf numFmtId="7" fontId="13" fillId="0" borderId="0" xfId="1" applyFont="1" applyFill="1" applyBorder="1"/>
    <xf numFmtId="10" fontId="13" fillId="8" borderId="0" xfId="0" applyNumberFormat="1" applyFont="1" applyFill="1"/>
    <xf numFmtId="10" fontId="13" fillId="0" borderId="0" xfId="0" applyNumberFormat="1" applyFont="1"/>
    <xf numFmtId="166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1" fillId="7" borderId="32" xfId="5" applyFont="1"/>
    <xf numFmtId="0" fontId="13" fillId="0" borderId="23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25" xfId="0" applyFont="1" applyBorder="1" applyAlignment="1">
      <alignment vertical="top" wrapText="1"/>
    </xf>
    <xf numFmtId="0" fontId="13" fillId="0" borderId="26" xfId="0" quotePrefix="1" applyFont="1" applyBorder="1" applyAlignment="1">
      <alignment vertical="top" wrapText="1"/>
    </xf>
    <xf numFmtId="8" fontId="13" fillId="3" borderId="19" xfId="0" applyNumberFormat="1" applyFont="1" applyFill="1" applyBorder="1" applyAlignment="1">
      <alignment horizontal="center" vertical="top" wrapText="1"/>
    </xf>
    <xf numFmtId="7" fontId="13" fillId="3" borderId="30" xfId="1" applyFont="1" applyFill="1" applyBorder="1" applyAlignment="1">
      <alignment horizontal="center" vertical="top" wrapText="1"/>
    </xf>
    <xf numFmtId="7" fontId="13" fillId="3" borderId="25" xfId="1" applyFont="1" applyFill="1" applyBorder="1" applyAlignment="1">
      <alignment horizontal="center" vertical="top" wrapText="1"/>
    </xf>
    <xf numFmtId="164" fontId="13" fillId="0" borderId="7" xfId="0" applyNumberFormat="1" applyFont="1" applyBorder="1" applyAlignment="1">
      <alignment horizontal="center" vertical="top" wrapText="1"/>
    </xf>
    <xf numFmtId="164" fontId="11" fillId="0" borderId="0" xfId="0" applyNumberFormat="1" applyFont="1"/>
    <xf numFmtId="7" fontId="13" fillId="0" borderId="3" xfId="1" applyFont="1" applyBorder="1" applyAlignment="1">
      <alignment horizontal="center" vertical="top" wrapText="1"/>
    </xf>
    <xf numFmtId="0" fontId="13" fillId="0" borderId="6" xfId="0" applyFont="1" applyBorder="1" applyAlignment="1">
      <alignment vertical="top" wrapText="1"/>
    </xf>
    <xf numFmtId="7" fontId="13" fillId="0" borderId="4" xfId="0" applyNumberFormat="1" applyFont="1" applyBorder="1" applyAlignment="1">
      <alignment horizontal="center" vertical="top" wrapText="1"/>
    </xf>
    <xf numFmtId="17" fontId="13" fillId="0" borderId="0" xfId="0" quotePrefix="1" applyNumberFormat="1" applyFont="1" applyAlignment="1">
      <alignment horizontal="center"/>
    </xf>
    <xf numFmtId="0" fontId="21" fillId="0" borderId="0" xfId="0" applyFont="1"/>
    <xf numFmtId="0" fontId="13" fillId="0" borderId="0" xfId="0" quotePrefix="1" applyFont="1" applyAlignment="1">
      <alignment horizontal="center"/>
    </xf>
    <xf numFmtId="0" fontId="15" fillId="0" borderId="0" xfId="0" applyFont="1" applyAlignment="1">
      <alignment horizontal="left"/>
    </xf>
    <xf numFmtId="7" fontId="13" fillId="0" borderId="12" xfId="2" applyNumberFormat="1" applyFont="1" applyBorder="1" applyAlignment="1">
      <alignment horizontal="center" vertical="top" wrapText="1"/>
    </xf>
    <xf numFmtId="7" fontId="13" fillId="0" borderId="20" xfId="2" applyNumberFormat="1" applyFont="1" applyBorder="1" applyAlignment="1">
      <alignment horizontal="center" vertical="top" wrapText="1"/>
    </xf>
    <xf numFmtId="0" fontId="13" fillId="0" borderId="30" xfId="0" quotePrefix="1" applyFont="1" applyBorder="1" applyAlignment="1">
      <alignment vertical="top" wrapText="1"/>
    </xf>
    <xf numFmtId="8" fontId="13" fillId="3" borderId="31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3" fillId="0" borderId="22" xfId="0" applyFont="1" applyBorder="1" applyAlignment="1">
      <alignment horizontal="center" vertical="top" wrapText="1"/>
    </xf>
    <xf numFmtId="8" fontId="13" fillId="3" borderId="19" xfId="0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top" wrapText="1"/>
    </xf>
    <xf numFmtId="0" fontId="13" fillId="0" borderId="29" xfId="0" quotePrefix="1" applyFont="1" applyBorder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9" xfId="0" quotePrefix="1" applyFont="1" applyBorder="1" applyAlignment="1">
      <alignment vertical="top" wrapText="1"/>
    </xf>
    <xf numFmtId="9" fontId="13" fillId="0" borderId="8" xfId="0" applyNumberFormat="1" applyFont="1" applyBorder="1" applyAlignment="1">
      <alignment horizontal="center" vertical="top" wrapText="1"/>
    </xf>
    <xf numFmtId="0" fontId="3" fillId="0" borderId="0" xfId="3" applyAlignment="1" applyProtection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6">
    <cellStyle name="Currency" xfId="1" builtinId="4"/>
    <cellStyle name="Currency_ICR Wage Rates_Abt_JFedits" xfId="2" xr:uid="{00000000-0005-0000-0000-000001000000}"/>
    <cellStyle name="Hyperlink" xfId="3" builtinId="8"/>
    <cellStyle name="Normal" xfId="0" builtinId="0"/>
    <cellStyle name="Note" xfId="5" builtinId="10"/>
    <cellStyle name="Percent" xfId="4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bls.gov/oes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ata.bls.gov/oe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news.release/ecec.t02.htm" TargetMode="External"/><Relationship Id="rId2" Type="http://schemas.openxmlformats.org/officeDocument/2006/relationships/hyperlink" Target="ftp://ftp.bls.gov/pub/special.requests/ocwc/ect/ececqrtn.pdf" TargetMode="External"/><Relationship Id="rId1" Type="http://schemas.openxmlformats.org/officeDocument/2006/relationships/hyperlink" Target="http://www.bls.gov/news.release/ecec.t02.htm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ls.gov/oes/current/oes373019.htm" TargetMode="External"/><Relationship Id="rId3" Type="http://schemas.openxmlformats.org/officeDocument/2006/relationships/hyperlink" Target="http://www.bls.gov/oes/current/oes371012.htm" TargetMode="External"/><Relationship Id="rId7" Type="http://schemas.openxmlformats.org/officeDocument/2006/relationships/hyperlink" Target="http://www.bls.gov/oes/current/oes373012.htm" TargetMode="External"/><Relationship Id="rId2" Type="http://schemas.openxmlformats.org/officeDocument/2006/relationships/hyperlink" Target="http://www.bls.gov/oes/current/oes371011.htm" TargetMode="External"/><Relationship Id="rId1" Type="http://schemas.openxmlformats.org/officeDocument/2006/relationships/hyperlink" Target="http://www.bls.gov/oes/current/oes370000.htm" TargetMode="External"/><Relationship Id="rId6" Type="http://schemas.openxmlformats.org/officeDocument/2006/relationships/hyperlink" Target="http://www.bls.gov/oes/current/oes373011.htm" TargetMode="External"/><Relationship Id="rId5" Type="http://schemas.openxmlformats.org/officeDocument/2006/relationships/hyperlink" Target="http://www.bls.gov/oes/current/oes372021.htm" TargetMode="External"/><Relationship Id="rId4" Type="http://schemas.openxmlformats.org/officeDocument/2006/relationships/hyperlink" Target="http://www.bls.gov/oes/current/oes372011.ht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ls.gov/news.release/ecec.t01.htm" TargetMode="External"/><Relationship Id="rId3" Type="http://schemas.openxmlformats.org/officeDocument/2006/relationships/hyperlink" Target="http://www.bls.gov/oes/current/naics4_325300.htm" TargetMode="External"/><Relationship Id="rId7" Type="http://schemas.openxmlformats.org/officeDocument/2006/relationships/hyperlink" Target="http://www.bls.gov/oes/current/naics4_999200.htm" TargetMode="External"/><Relationship Id="rId2" Type="http://schemas.openxmlformats.org/officeDocument/2006/relationships/hyperlink" Target="http://www.bls.gov/oes/current/naics4_325300.htm" TargetMode="External"/><Relationship Id="rId1" Type="http://schemas.openxmlformats.org/officeDocument/2006/relationships/hyperlink" Target="http://www.bls.gov/news.release/ecec.t01.htm" TargetMode="External"/><Relationship Id="rId6" Type="http://schemas.openxmlformats.org/officeDocument/2006/relationships/hyperlink" Target="http://www.bls.gov/oes/current/naics4_999200.htm" TargetMode="External"/><Relationship Id="rId5" Type="http://schemas.openxmlformats.org/officeDocument/2006/relationships/hyperlink" Target="http://www.bls.gov/oes/current/naics4_999200.htm" TargetMode="External"/><Relationship Id="rId4" Type="http://schemas.openxmlformats.org/officeDocument/2006/relationships/hyperlink" Target="http://www.bls.gov/oes/current/naics4_325300.htm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6"/>
  <sheetViews>
    <sheetView tabSelected="1" workbookViewId="0">
      <selection activeCell="D10" sqref="D10"/>
    </sheetView>
  </sheetViews>
  <sheetFormatPr defaultColWidth="8.7265625" defaultRowHeight="13" x14ac:dyDescent="0.3"/>
  <cols>
    <col min="1" max="1" width="25.26953125" style="48" customWidth="1"/>
    <col min="2" max="2" width="17" style="48" customWidth="1"/>
    <col min="3" max="3" width="21.26953125" style="48" customWidth="1"/>
    <col min="4" max="4" width="17" style="48" customWidth="1"/>
    <col min="5" max="5" width="15.26953125" style="48" customWidth="1"/>
    <col min="6" max="6" width="16.453125" style="48" customWidth="1"/>
    <col min="7" max="7" width="10.26953125" style="48" customWidth="1"/>
    <col min="8" max="8" width="5.26953125" style="48" customWidth="1"/>
    <col min="9" max="9" width="21.26953125" style="48" customWidth="1"/>
    <col min="10" max="16384" width="8.7265625" style="48"/>
  </cols>
  <sheetData>
    <row r="1" spans="1:9" ht="18.5" x14ac:dyDescent="0.45">
      <c r="A1" s="56" t="s">
        <v>0</v>
      </c>
      <c r="B1" s="94" t="s">
        <v>1</v>
      </c>
      <c r="C1" s="94"/>
    </row>
    <row r="2" spans="1:9" ht="22.5" customHeight="1" thickBot="1" x14ac:dyDescent="0.5">
      <c r="A2" s="56" t="s">
        <v>2</v>
      </c>
    </row>
    <row r="3" spans="1:9" ht="46.5" customHeight="1" thickBot="1" x14ac:dyDescent="0.35">
      <c r="A3" s="95" t="s">
        <v>3</v>
      </c>
      <c r="B3" s="96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8" t="s">
        <v>9</v>
      </c>
      <c r="I3" s="97" t="s">
        <v>10</v>
      </c>
    </row>
    <row r="4" spans="1:9" ht="18" thickBot="1" x14ac:dyDescent="0.35">
      <c r="A4" s="98" t="s">
        <v>11</v>
      </c>
      <c r="B4" s="99" t="s">
        <v>12</v>
      </c>
      <c r="C4" s="100">
        <v>48.11</v>
      </c>
      <c r="D4" s="101">
        <v>29.44</v>
      </c>
      <c r="E4" s="101">
        <v>22.14</v>
      </c>
      <c r="F4" s="60">
        <v>18.11</v>
      </c>
      <c r="G4" s="61">
        <v>22.53</v>
      </c>
      <c r="I4" s="102">
        <f>AVERAGE(D4,F4)</f>
        <v>23.774999999999999</v>
      </c>
    </row>
    <row r="5" spans="1:9" ht="17.5" x14ac:dyDescent="0.3">
      <c r="A5" s="62" t="s">
        <v>13</v>
      </c>
      <c r="B5" s="69" t="s">
        <v>14</v>
      </c>
      <c r="C5" s="103">
        <f>Fringe!$B$8</f>
        <v>0.45141451414514139</v>
      </c>
      <c r="D5" s="103">
        <f>$C$5</f>
        <v>0.45141451414514139</v>
      </c>
      <c r="E5" s="103">
        <f t="shared" ref="E5:G5" si="0">$C$5</f>
        <v>0.45141451414514139</v>
      </c>
      <c r="F5" s="103">
        <f t="shared" si="0"/>
        <v>0.45141451414514139</v>
      </c>
      <c r="G5" s="103">
        <f t="shared" si="0"/>
        <v>0.45141451414514139</v>
      </c>
      <c r="H5" s="104"/>
      <c r="I5" s="103">
        <f t="shared" ref="I5" si="1">$C$5</f>
        <v>0.45141451414514139</v>
      </c>
    </row>
    <row r="6" spans="1:9" ht="15.5" x14ac:dyDescent="0.3">
      <c r="A6" s="64" t="s">
        <v>15</v>
      </c>
      <c r="B6" s="72" t="s">
        <v>16</v>
      </c>
      <c r="C6" s="65">
        <f>+C4*C5</f>
        <v>21.717552275522753</v>
      </c>
      <c r="D6" s="65">
        <f>+D4*D5</f>
        <v>13.289643296432963</v>
      </c>
      <c r="E6" s="65">
        <f>+E4*E5</f>
        <v>9.9943173431734298</v>
      </c>
      <c r="F6" s="65">
        <f>+F4*F5</f>
        <v>8.1751168511685108</v>
      </c>
      <c r="G6" s="66">
        <f>+G4*G5</f>
        <v>10.170369003690036</v>
      </c>
      <c r="I6" s="105">
        <f>+I4*I5</f>
        <v>10.732380073800735</v>
      </c>
    </row>
    <row r="7" spans="1:9" ht="31.5" thickBot="1" x14ac:dyDescent="0.35">
      <c r="A7" s="59" t="s">
        <v>17</v>
      </c>
      <c r="B7" s="106" t="s">
        <v>18</v>
      </c>
      <c r="C7" s="67">
        <f>+C4+C6</f>
        <v>69.827552275522748</v>
      </c>
      <c r="D7" s="67">
        <f>+D4+D6</f>
        <v>42.729643296432968</v>
      </c>
      <c r="E7" s="67">
        <f>+E4+E6</f>
        <v>32.134317343173429</v>
      </c>
      <c r="F7" s="67">
        <f>+F4+F6</f>
        <v>26.28511685116851</v>
      </c>
      <c r="G7" s="68">
        <f>+G4+G6</f>
        <v>32.700369003690035</v>
      </c>
      <c r="I7" s="107">
        <f>+I4+I6</f>
        <v>34.507380073800732</v>
      </c>
    </row>
    <row r="8" spans="1:9" ht="17.5" x14ac:dyDescent="0.3">
      <c r="A8" s="62" t="s">
        <v>19</v>
      </c>
      <c r="B8" s="69" t="s">
        <v>20</v>
      </c>
      <c r="C8" s="70" t="s">
        <v>21</v>
      </c>
      <c r="D8" s="70" t="s">
        <v>21</v>
      </c>
      <c r="E8" s="70" t="s">
        <v>21</v>
      </c>
      <c r="F8" s="70" t="s">
        <v>21</v>
      </c>
      <c r="G8" s="71" t="s">
        <v>21</v>
      </c>
    </row>
    <row r="9" spans="1:9" ht="15.5" x14ac:dyDescent="0.3">
      <c r="A9" s="64" t="s">
        <v>22</v>
      </c>
      <c r="B9" s="72" t="s">
        <v>23</v>
      </c>
      <c r="C9" s="65">
        <f>+C7*C8</f>
        <v>34.913776137761374</v>
      </c>
      <c r="D9" s="65">
        <f>+D7*D8</f>
        <v>21.364821648216484</v>
      </c>
      <c r="E9" s="65">
        <f>+E7*E8</f>
        <v>16.067158671586714</v>
      </c>
      <c r="F9" s="65">
        <f>+F7*F8</f>
        <v>13.142558425584255</v>
      </c>
      <c r="G9" s="66">
        <f>+G7*G8</f>
        <v>16.350184501845018</v>
      </c>
    </row>
    <row r="10" spans="1:9" ht="31.5" thickBot="1" x14ac:dyDescent="0.35">
      <c r="A10" s="59" t="s">
        <v>24</v>
      </c>
      <c r="B10" s="73" t="s">
        <v>25</v>
      </c>
      <c r="C10" s="67">
        <f>+C7+C9</f>
        <v>104.74132841328412</v>
      </c>
      <c r="D10" s="67">
        <f>+D7+D9</f>
        <v>64.094464944649445</v>
      </c>
      <c r="E10" s="67">
        <f>+E7+E9</f>
        <v>48.201476014760146</v>
      </c>
      <c r="F10" s="67">
        <f>+F7+F9</f>
        <v>39.427675276752765</v>
      </c>
      <c r="G10" s="68" t="s">
        <v>26</v>
      </c>
    </row>
    <row r="11" spans="1:9" ht="15.5" x14ac:dyDescent="0.3">
      <c r="C11" s="74"/>
      <c r="D11" s="74"/>
      <c r="E11" s="74"/>
    </row>
    <row r="12" spans="1:9" ht="15.5" x14ac:dyDescent="0.35">
      <c r="A12" s="52" t="s">
        <v>27</v>
      </c>
      <c r="B12" s="49" t="s">
        <v>28</v>
      </c>
      <c r="F12" s="75" t="s">
        <v>29</v>
      </c>
      <c r="G12" s="48" t="s">
        <v>30</v>
      </c>
    </row>
    <row r="13" spans="1:9" ht="15.5" x14ac:dyDescent="0.35">
      <c r="A13" s="52" t="s">
        <v>31</v>
      </c>
      <c r="B13" s="49"/>
      <c r="F13" s="48" t="s">
        <v>32</v>
      </c>
    </row>
    <row r="14" spans="1:9" ht="15.5" x14ac:dyDescent="0.35">
      <c r="A14" s="52" t="s">
        <v>33</v>
      </c>
      <c r="B14" s="49"/>
    </row>
    <row r="15" spans="1:9" ht="15.5" x14ac:dyDescent="0.35">
      <c r="A15" s="52" t="s">
        <v>34</v>
      </c>
      <c r="B15" s="108" t="s">
        <v>35</v>
      </c>
      <c r="C15" s="50" t="s">
        <v>36</v>
      </c>
      <c r="D15" s="50"/>
      <c r="E15" s="50"/>
      <c r="F15" s="109" t="s">
        <v>37</v>
      </c>
    </row>
    <row r="16" spans="1:9" ht="15.5" x14ac:dyDescent="0.35">
      <c r="A16" s="52" t="s">
        <v>38</v>
      </c>
      <c r="B16" s="108" t="s">
        <v>35</v>
      </c>
      <c r="C16" s="50" t="s">
        <v>36</v>
      </c>
      <c r="D16" s="50"/>
      <c r="E16" s="50"/>
      <c r="F16" s="109" t="s">
        <v>39</v>
      </c>
    </row>
    <row r="17" spans="1:7" ht="15.5" x14ac:dyDescent="0.35">
      <c r="A17" s="50" t="s">
        <v>40</v>
      </c>
      <c r="B17" s="108" t="s">
        <v>41</v>
      </c>
      <c r="C17" s="52" t="s">
        <v>42</v>
      </c>
      <c r="D17" s="50"/>
      <c r="E17" s="50"/>
    </row>
    <row r="18" spans="1:7" ht="15.5" x14ac:dyDescent="0.35">
      <c r="A18" s="52" t="s">
        <v>43</v>
      </c>
      <c r="B18" s="55" t="s">
        <v>44</v>
      </c>
      <c r="C18" s="52" t="s">
        <v>45</v>
      </c>
      <c r="D18" s="50"/>
      <c r="E18" s="50"/>
      <c r="G18" s="49"/>
    </row>
    <row r="19" spans="1:7" ht="15.5" x14ac:dyDescent="0.35">
      <c r="A19" s="52" t="s">
        <v>46</v>
      </c>
      <c r="B19" s="55" t="s">
        <v>47</v>
      </c>
      <c r="C19" s="52" t="s">
        <v>48</v>
      </c>
      <c r="D19" s="52"/>
      <c r="E19" s="52"/>
    </row>
    <row r="20" spans="1:7" ht="15.5" x14ac:dyDescent="0.35">
      <c r="A20" s="52" t="s">
        <v>49</v>
      </c>
      <c r="B20" s="110" t="s">
        <v>50</v>
      </c>
      <c r="C20" s="52" t="s">
        <v>51</v>
      </c>
      <c r="D20" s="52"/>
      <c r="E20" s="52"/>
    </row>
    <row r="21" spans="1:7" ht="15.75" customHeight="1" x14ac:dyDescent="0.35">
      <c r="A21" s="52" t="s">
        <v>52</v>
      </c>
      <c r="B21" s="53"/>
      <c r="C21" s="53"/>
      <c r="D21" s="53"/>
      <c r="E21" s="53"/>
    </row>
    <row r="22" spans="1:7" ht="64.5" customHeight="1" x14ac:dyDescent="0.35">
      <c r="A22" s="129" t="s">
        <v>53</v>
      </c>
      <c r="B22" s="129"/>
      <c r="C22" s="129"/>
      <c r="D22" s="128"/>
      <c r="E22" s="128"/>
      <c r="F22" s="76"/>
      <c r="G22" s="76"/>
    </row>
    <row r="23" spans="1:7" ht="15.5" x14ac:dyDescent="0.3">
      <c r="C23" s="77"/>
      <c r="D23" s="77"/>
      <c r="E23" s="77"/>
    </row>
    <row r="24" spans="1:7" ht="15.5" x14ac:dyDescent="0.3">
      <c r="C24" s="74"/>
      <c r="D24" s="74"/>
      <c r="E24" s="74"/>
    </row>
    <row r="25" spans="1:7" ht="15.5" x14ac:dyDescent="0.3">
      <c r="C25" s="77"/>
      <c r="D25" s="77"/>
      <c r="E25" s="77"/>
    </row>
    <row r="26" spans="1:7" ht="15.5" x14ac:dyDescent="0.3">
      <c r="C26" s="74"/>
      <c r="D26" s="74"/>
      <c r="E26" s="74"/>
    </row>
  </sheetData>
  <mergeCells count="1">
    <mergeCell ref="A22:C22"/>
  </mergeCells>
  <phoneticPr fontId="2" type="noConversion"/>
  <hyperlinks>
    <hyperlink ref="B12" r:id="rId1" location="/industry/11--12" xr:uid="{00000000-0004-0000-0600-000000000000}"/>
  </hyperlinks>
  <pageMargins left="0.75" right="0.64" top="1" bottom="1" header="0.5" footer="0.5"/>
  <pageSetup orientation="landscape" horizontalDpi="4294967295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0">
    <pageSetUpPr fitToPage="1"/>
  </sheetPr>
  <dimension ref="A1:H20"/>
  <sheetViews>
    <sheetView workbookViewId="0">
      <selection activeCell="D21" sqref="D21"/>
    </sheetView>
  </sheetViews>
  <sheetFormatPr defaultColWidth="8.7265625" defaultRowHeight="13" x14ac:dyDescent="0.3"/>
  <cols>
    <col min="1" max="1" width="25.26953125" style="48" customWidth="1"/>
    <col min="2" max="2" width="20.7265625" style="48" customWidth="1"/>
    <col min="3" max="5" width="17" style="48" customWidth="1"/>
    <col min="6" max="7" width="8.7265625" style="48"/>
    <col min="8" max="8" width="80.7265625" style="48" customWidth="1"/>
    <col min="9" max="16384" width="8.7265625" style="48"/>
  </cols>
  <sheetData>
    <row r="1" spans="1:8" ht="18.5" x14ac:dyDescent="0.45">
      <c r="A1" s="56" t="s">
        <v>54</v>
      </c>
      <c r="B1" s="94" t="s">
        <v>1</v>
      </c>
    </row>
    <row r="2" spans="1:8" ht="19" thickBot="1" x14ac:dyDescent="0.5">
      <c r="A2" s="56" t="s">
        <v>55</v>
      </c>
      <c r="C2" s="116"/>
      <c r="H2" s="48" t="s">
        <v>56</v>
      </c>
    </row>
    <row r="3" spans="1:8" ht="16" thickBot="1" x14ac:dyDescent="0.35">
      <c r="A3" s="95" t="s">
        <v>3</v>
      </c>
      <c r="B3" s="96" t="s">
        <v>4</v>
      </c>
      <c r="C3" s="57" t="s">
        <v>57</v>
      </c>
      <c r="D3" s="57" t="s">
        <v>58</v>
      </c>
      <c r="E3" s="58" t="s">
        <v>9</v>
      </c>
      <c r="H3" s="117" t="s">
        <v>59</v>
      </c>
    </row>
    <row r="4" spans="1:8" ht="18" thickBot="1" x14ac:dyDescent="0.35">
      <c r="A4" s="98" t="s">
        <v>11</v>
      </c>
      <c r="B4" s="99" t="s">
        <v>12</v>
      </c>
      <c r="C4" s="100">
        <v>77.8</v>
      </c>
      <c r="D4" s="100">
        <v>42.65</v>
      </c>
      <c r="E4" s="115">
        <v>29.5</v>
      </c>
    </row>
    <row r="5" spans="1:8" ht="17.5" x14ac:dyDescent="0.3">
      <c r="A5" s="62" t="s">
        <v>13</v>
      </c>
      <c r="B5" s="69" t="s">
        <v>14</v>
      </c>
      <c r="C5" s="63">
        <f>Fringe!B8</f>
        <v>0.45141451414514139</v>
      </c>
      <c r="D5" s="63">
        <f>$C$5</f>
        <v>0.45141451414514139</v>
      </c>
      <c r="E5" s="63">
        <f>$C$5</f>
        <v>0.45141451414514139</v>
      </c>
    </row>
    <row r="6" spans="1:8" ht="15.5" x14ac:dyDescent="0.3">
      <c r="A6" s="64" t="s">
        <v>15</v>
      </c>
      <c r="B6" s="72" t="s">
        <v>16</v>
      </c>
      <c r="C6" s="65">
        <f>+C4*C5</f>
        <v>35.120049200491998</v>
      </c>
      <c r="D6" s="65">
        <f>+D4*D5</f>
        <v>19.252829028290279</v>
      </c>
      <c r="E6" s="66">
        <f>+E4*E5</f>
        <v>13.316728167281671</v>
      </c>
    </row>
    <row r="7" spans="1:8" ht="31.5" thickBot="1" x14ac:dyDescent="0.35">
      <c r="A7" s="59" t="s">
        <v>17</v>
      </c>
      <c r="B7" s="106" t="s">
        <v>18</v>
      </c>
      <c r="C7" s="67">
        <f>+C4+C6</f>
        <v>112.920049200492</v>
      </c>
      <c r="D7" s="67">
        <f>+D4+D6</f>
        <v>61.902829028290277</v>
      </c>
      <c r="E7" s="68">
        <f>+E4+E6</f>
        <v>42.816728167281667</v>
      </c>
    </row>
    <row r="8" spans="1:8" ht="17.5" x14ac:dyDescent="0.3">
      <c r="A8" s="62" t="s">
        <v>19</v>
      </c>
      <c r="B8" s="69" t="s">
        <v>20</v>
      </c>
      <c r="C8" s="70" t="s">
        <v>21</v>
      </c>
      <c r="D8" s="70" t="s">
        <v>21</v>
      </c>
      <c r="E8" s="71" t="s">
        <v>21</v>
      </c>
    </row>
    <row r="9" spans="1:8" ht="15.5" x14ac:dyDescent="0.3">
      <c r="A9" s="64" t="s">
        <v>22</v>
      </c>
      <c r="B9" s="72" t="s">
        <v>23</v>
      </c>
      <c r="C9" s="65">
        <f>+C7*C8</f>
        <v>56.460024600246001</v>
      </c>
      <c r="D9" s="65">
        <f>+D7*D8</f>
        <v>30.951414514145139</v>
      </c>
      <c r="E9" s="66">
        <f>+E7*E8</f>
        <v>21.408364083640834</v>
      </c>
    </row>
    <row r="10" spans="1:8" ht="31.5" thickBot="1" x14ac:dyDescent="0.35">
      <c r="A10" s="59" t="s">
        <v>24</v>
      </c>
      <c r="B10" s="73" t="s">
        <v>25</v>
      </c>
      <c r="C10" s="67">
        <f>+C7+C9</f>
        <v>169.38007380073799</v>
      </c>
      <c r="D10" s="67">
        <f>+D7+D9</f>
        <v>92.854243542435412</v>
      </c>
      <c r="E10" s="68">
        <f>+E7+E9</f>
        <v>64.225092250922501</v>
      </c>
    </row>
    <row r="11" spans="1:8" ht="15.5" x14ac:dyDescent="0.3">
      <c r="C11" s="74"/>
      <c r="D11" s="74"/>
      <c r="E11" s="74"/>
    </row>
    <row r="12" spans="1:8" ht="15.5" x14ac:dyDescent="0.35">
      <c r="A12" s="52" t="s">
        <v>27</v>
      </c>
      <c r="B12" s="49" t="s">
        <v>60</v>
      </c>
      <c r="E12" s="75" t="s">
        <v>29</v>
      </c>
      <c r="F12" s="48" t="s">
        <v>30</v>
      </c>
    </row>
    <row r="13" spans="1:8" ht="15.5" x14ac:dyDescent="0.35">
      <c r="A13" s="52" t="s">
        <v>61</v>
      </c>
      <c r="B13" s="49"/>
      <c r="E13" s="48" t="s">
        <v>32</v>
      </c>
    </row>
    <row r="14" spans="1:8" ht="15.5" x14ac:dyDescent="0.35">
      <c r="A14" s="52" t="s">
        <v>62</v>
      </c>
      <c r="B14" s="49"/>
      <c r="E14" s="50"/>
    </row>
    <row r="15" spans="1:8" ht="15.5" x14ac:dyDescent="0.35">
      <c r="A15" s="52" t="s">
        <v>63</v>
      </c>
      <c r="B15" s="52" t="s">
        <v>64</v>
      </c>
    </row>
    <row r="16" spans="1:8" ht="15.5" x14ac:dyDescent="0.35">
      <c r="A16" s="52" t="s">
        <v>65</v>
      </c>
      <c r="B16" s="52" t="s">
        <v>66</v>
      </c>
    </row>
    <row r="17" spans="1:6" ht="15.5" x14ac:dyDescent="0.35">
      <c r="A17" s="52" t="s">
        <v>67</v>
      </c>
      <c r="B17" s="52" t="s">
        <v>68</v>
      </c>
    </row>
    <row r="18" spans="1:6" ht="15.5" x14ac:dyDescent="0.35">
      <c r="A18" s="52" t="s">
        <v>52</v>
      </c>
    </row>
    <row r="19" spans="1:6" ht="47.25" customHeight="1" x14ac:dyDescent="0.35">
      <c r="A19" s="129" t="s">
        <v>53</v>
      </c>
      <c r="B19" s="129"/>
      <c r="C19" s="129"/>
      <c r="D19" s="129"/>
      <c r="E19" s="129"/>
      <c r="F19" s="76"/>
    </row>
    <row r="20" spans="1:6" ht="15.5" x14ac:dyDescent="0.3">
      <c r="C20" s="77"/>
      <c r="D20" s="77"/>
      <c r="E20" s="77"/>
    </row>
  </sheetData>
  <mergeCells count="1">
    <mergeCell ref="A19:E19"/>
  </mergeCells>
  <phoneticPr fontId="2" type="noConversion"/>
  <pageMargins left="0.75" right="0.75" top="1" bottom="1" header="0.5" footer="0.5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M24"/>
  <sheetViews>
    <sheetView workbookViewId="0">
      <selection activeCell="I10" sqref="I10"/>
    </sheetView>
  </sheetViews>
  <sheetFormatPr defaultColWidth="8.7265625" defaultRowHeight="13" x14ac:dyDescent="0.3"/>
  <cols>
    <col min="1" max="1" width="25.26953125" style="48" customWidth="1"/>
    <col min="2" max="6" width="17" style="48" customWidth="1"/>
    <col min="7" max="16384" width="8.7265625" style="48"/>
  </cols>
  <sheetData>
    <row r="1" spans="1:13" ht="18.5" x14ac:dyDescent="0.45">
      <c r="A1" s="56" t="s">
        <v>69</v>
      </c>
      <c r="B1" s="94" t="s">
        <v>1</v>
      </c>
      <c r="C1" s="94"/>
      <c r="L1" s="48" t="s">
        <v>70</v>
      </c>
    </row>
    <row r="2" spans="1:13" ht="19" thickBot="1" x14ac:dyDescent="0.5">
      <c r="A2" s="56" t="s">
        <v>71</v>
      </c>
      <c r="M2" s="52" t="s">
        <v>72</v>
      </c>
    </row>
    <row r="3" spans="1:13" ht="31.5" thickBot="1" x14ac:dyDescent="0.35">
      <c r="A3" s="95" t="s">
        <v>3</v>
      </c>
      <c r="B3" s="96" t="s">
        <v>4</v>
      </c>
      <c r="C3" s="57" t="s">
        <v>57</v>
      </c>
      <c r="D3" s="57" t="s">
        <v>73</v>
      </c>
      <c r="E3" s="120" t="s">
        <v>74</v>
      </c>
      <c r="F3" s="118" t="s">
        <v>9</v>
      </c>
    </row>
    <row r="4" spans="1:13" ht="18" thickBot="1" x14ac:dyDescent="0.35">
      <c r="A4" s="98" t="s">
        <v>11</v>
      </c>
      <c r="B4" s="121" t="s">
        <v>12</v>
      </c>
      <c r="C4" s="100">
        <v>39.31</v>
      </c>
      <c r="D4" s="119">
        <v>25.81</v>
      </c>
      <c r="E4" s="119">
        <v>16.02</v>
      </c>
      <c r="F4" s="115">
        <v>20.3</v>
      </c>
    </row>
    <row r="5" spans="1:13" ht="17.5" x14ac:dyDescent="0.3">
      <c r="A5" s="62" t="s">
        <v>13</v>
      </c>
      <c r="B5" s="69" t="s">
        <v>14</v>
      </c>
      <c r="C5" s="103">
        <f>+Fringe!B8</f>
        <v>0.45141451414514139</v>
      </c>
      <c r="D5" s="103">
        <f>$C$5</f>
        <v>0.45141451414514139</v>
      </c>
      <c r="E5" s="103">
        <f t="shared" ref="E5:F5" si="0">$C$5</f>
        <v>0.45141451414514139</v>
      </c>
      <c r="F5" s="103">
        <f t="shared" si="0"/>
        <v>0.45141451414514139</v>
      </c>
    </row>
    <row r="6" spans="1:13" ht="15.5" x14ac:dyDescent="0.3">
      <c r="A6" s="64" t="s">
        <v>15</v>
      </c>
      <c r="B6" s="72" t="s">
        <v>16</v>
      </c>
      <c r="C6" s="112">
        <f>+C4*C5</f>
        <v>17.745104551045507</v>
      </c>
      <c r="D6" s="112">
        <f>+D4*D5</f>
        <v>11.651008610086098</v>
      </c>
      <c r="E6" s="112">
        <f>+E4*E5</f>
        <v>7.2316605166051646</v>
      </c>
      <c r="F6" s="113">
        <f>+F4*F5</f>
        <v>9.16371463714637</v>
      </c>
    </row>
    <row r="7" spans="1:13" ht="31.5" thickBot="1" x14ac:dyDescent="0.35">
      <c r="A7" s="59" t="s">
        <v>17</v>
      </c>
      <c r="B7" s="106" t="s">
        <v>18</v>
      </c>
      <c r="C7" s="67">
        <f>+C4+C6</f>
        <v>57.05510455104551</v>
      </c>
      <c r="D7" s="67">
        <f>+D4+D6</f>
        <v>37.461008610086097</v>
      </c>
      <c r="E7" s="67">
        <f>+E4+E6</f>
        <v>23.251660516605163</v>
      </c>
      <c r="F7" s="68">
        <f>+F4+F6</f>
        <v>29.463714637146371</v>
      </c>
    </row>
    <row r="8" spans="1:13" ht="17.5" x14ac:dyDescent="0.3">
      <c r="A8" s="62" t="s">
        <v>19</v>
      </c>
      <c r="B8" s="69" t="s">
        <v>20</v>
      </c>
      <c r="C8" s="70" t="s">
        <v>21</v>
      </c>
      <c r="D8" s="70" t="s">
        <v>21</v>
      </c>
      <c r="E8" s="70" t="s">
        <v>21</v>
      </c>
      <c r="F8" s="71" t="s">
        <v>21</v>
      </c>
    </row>
    <row r="9" spans="1:13" ht="15.5" x14ac:dyDescent="0.3">
      <c r="A9" s="64" t="s">
        <v>22</v>
      </c>
      <c r="B9" s="72" t="s">
        <v>23</v>
      </c>
      <c r="C9" s="112">
        <f>+C7*C8</f>
        <v>28.527552275522755</v>
      </c>
      <c r="D9" s="112">
        <f>+D7*D8</f>
        <v>18.730504305043048</v>
      </c>
      <c r="E9" s="112">
        <f>+E7*E8</f>
        <v>11.625830258302582</v>
      </c>
      <c r="F9" s="113">
        <f>+F7*F8</f>
        <v>14.731857318573185</v>
      </c>
    </row>
    <row r="10" spans="1:13" ht="31.5" thickBot="1" x14ac:dyDescent="0.35">
      <c r="A10" s="59" t="s">
        <v>24</v>
      </c>
      <c r="B10" s="73" t="s">
        <v>25</v>
      </c>
      <c r="C10" s="67">
        <f>+C7+C9</f>
        <v>85.582656826568268</v>
      </c>
      <c r="D10" s="67">
        <f>+D7+D9</f>
        <v>56.191512915129145</v>
      </c>
      <c r="E10" s="67">
        <f>+E7+E9</f>
        <v>34.877490774907741</v>
      </c>
      <c r="F10" s="68">
        <f>+F7+F9</f>
        <v>44.195571955719558</v>
      </c>
    </row>
    <row r="11" spans="1:13" ht="15.5" x14ac:dyDescent="0.3">
      <c r="C11" s="74"/>
      <c r="D11" s="74"/>
      <c r="E11" s="74"/>
      <c r="F11" s="74"/>
    </row>
    <row r="12" spans="1:13" ht="15.5" x14ac:dyDescent="0.35">
      <c r="A12" s="52" t="s">
        <v>27</v>
      </c>
      <c r="B12" s="49" t="s">
        <v>75</v>
      </c>
      <c r="F12" s="75" t="s">
        <v>29</v>
      </c>
    </row>
    <row r="13" spans="1:13" ht="15.5" x14ac:dyDescent="0.35">
      <c r="A13" s="52" t="s">
        <v>76</v>
      </c>
      <c r="B13" s="49"/>
      <c r="F13" s="48" t="s">
        <v>32</v>
      </c>
    </row>
    <row r="14" spans="1:13" ht="15.5" x14ac:dyDescent="0.35">
      <c r="A14" s="52" t="s">
        <v>62</v>
      </c>
      <c r="B14" s="79"/>
      <c r="C14" s="52"/>
      <c r="D14" s="52"/>
      <c r="E14" s="52"/>
      <c r="F14" s="50"/>
    </row>
    <row r="15" spans="1:13" ht="15.5" x14ac:dyDescent="0.35">
      <c r="A15" s="52" t="s">
        <v>63</v>
      </c>
      <c r="B15" s="52" t="s">
        <v>64</v>
      </c>
      <c r="C15" s="52"/>
      <c r="D15" s="52"/>
      <c r="E15" s="52"/>
      <c r="F15" s="52"/>
    </row>
    <row r="16" spans="1:13" ht="15.5" x14ac:dyDescent="0.35">
      <c r="A16" s="52" t="s">
        <v>77</v>
      </c>
      <c r="B16" s="52" t="s">
        <v>78</v>
      </c>
      <c r="C16" s="52"/>
      <c r="D16" s="52"/>
      <c r="E16" s="52"/>
      <c r="F16" s="52"/>
    </row>
    <row r="17" spans="1:7" ht="15.5" x14ac:dyDescent="0.35">
      <c r="A17" s="52" t="s">
        <v>79</v>
      </c>
      <c r="B17" s="52" t="s">
        <v>80</v>
      </c>
      <c r="C17" s="52"/>
      <c r="D17" s="52"/>
      <c r="E17" s="52"/>
      <c r="F17" s="52"/>
    </row>
    <row r="18" spans="1:7" ht="15.5" x14ac:dyDescent="0.35">
      <c r="A18" s="52" t="s">
        <v>81</v>
      </c>
      <c r="B18" s="52" t="s">
        <v>68</v>
      </c>
      <c r="C18" s="52"/>
      <c r="D18" s="52"/>
      <c r="E18" s="52"/>
      <c r="F18" s="52"/>
    </row>
    <row r="19" spans="1:7" ht="15.5" x14ac:dyDescent="0.35">
      <c r="A19" s="52" t="s">
        <v>52</v>
      </c>
      <c r="B19" s="52"/>
      <c r="C19" s="52"/>
      <c r="D19" s="52"/>
      <c r="E19" s="52"/>
      <c r="F19" s="52"/>
    </row>
    <row r="20" spans="1:7" ht="47.25" customHeight="1" x14ac:dyDescent="0.35">
      <c r="A20" s="129" t="s">
        <v>53</v>
      </c>
      <c r="B20" s="129"/>
      <c r="C20" s="129"/>
      <c r="D20" s="129"/>
      <c r="E20" s="129"/>
      <c r="F20" s="129"/>
      <c r="G20" s="76"/>
    </row>
    <row r="21" spans="1:7" ht="15.5" x14ac:dyDescent="0.35">
      <c r="A21" s="52"/>
      <c r="B21" s="52"/>
      <c r="C21" s="77"/>
      <c r="D21" s="77"/>
      <c r="E21" s="77"/>
      <c r="F21" s="77"/>
    </row>
    <row r="22" spans="1:7" ht="15.5" x14ac:dyDescent="0.3">
      <c r="C22" s="74"/>
      <c r="D22" s="74"/>
      <c r="E22" s="74"/>
      <c r="F22" s="74"/>
    </row>
    <row r="23" spans="1:7" ht="15.5" x14ac:dyDescent="0.3">
      <c r="C23" s="77"/>
      <c r="D23" s="77"/>
      <c r="E23" s="77"/>
      <c r="F23" s="77"/>
    </row>
    <row r="24" spans="1:7" ht="15.5" x14ac:dyDescent="0.3">
      <c r="C24" s="74"/>
      <c r="D24" s="74"/>
      <c r="E24" s="74"/>
      <c r="F24" s="74"/>
    </row>
  </sheetData>
  <mergeCells count="1">
    <mergeCell ref="A20:F20"/>
  </mergeCells>
  <phoneticPr fontId="2" type="noConversion"/>
  <pageMargins left="0.75" right="0.91" top="1" bottom="1" header="0.5" footer="0.5"/>
  <pageSetup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6"/>
  <dimension ref="A1:F19"/>
  <sheetViews>
    <sheetView workbookViewId="0">
      <selection activeCell="E11" sqref="E11"/>
    </sheetView>
  </sheetViews>
  <sheetFormatPr defaultColWidth="8.7265625" defaultRowHeight="13" x14ac:dyDescent="0.3"/>
  <cols>
    <col min="1" max="1" width="25.26953125" style="48" customWidth="1"/>
    <col min="2" max="5" width="17" style="48" customWidth="1"/>
    <col min="6" max="16384" width="8.7265625" style="48"/>
  </cols>
  <sheetData>
    <row r="1" spans="1:6" ht="18.5" x14ac:dyDescent="0.45">
      <c r="A1" s="111" t="s">
        <v>82</v>
      </c>
      <c r="B1" s="94" t="s">
        <v>1</v>
      </c>
    </row>
    <row r="2" spans="1:6" ht="19" thickBot="1" x14ac:dyDescent="0.5">
      <c r="A2" s="56" t="s">
        <v>83</v>
      </c>
      <c r="C2" s="116"/>
    </row>
    <row r="3" spans="1:6" ht="16" thickBot="1" x14ac:dyDescent="0.35">
      <c r="A3" s="95" t="s">
        <v>3</v>
      </c>
      <c r="B3" s="96" t="s">
        <v>4</v>
      </c>
      <c r="C3" s="57" t="s">
        <v>57</v>
      </c>
      <c r="D3" s="57" t="s">
        <v>58</v>
      </c>
      <c r="E3" s="58" t="s">
        <v>9</v>
      </c>
    </row>
    <row r="4" spans="1:6" ht="18" thickBot="1" x14ac:dyDescent="0.35">
      <c r="A4" s="98" t="s">
        <v>11</v>
      </c>
      <c r="B4" s="114" t="s">
        <v>12</v>
      </c>
      <c r="C4" s="60">
        <v>73.56</v>
      </c>
      <c r="D4" s="60">
        <v>49.11</v>
      </c>
      <c r="E4" s="61">
        <v>27.11</v>
      </c>
    </row>
    <row r="5" spans="1:6" ht="17.5" x14ac:dyDescent="0.3">
      <c r="A5" s="62" t="s">
        <v>13</v>
      </c>
      <c r="B5" s="123" t="s">
        <v>14</v>
      </c>
      <c r="C5" s="103">
        <f>+Fringe!B8</f>
        <v>0.45141451414514139</v>
      </c>
      <c r="D5" s="103">
        <f>$C$5</f>
        <v>0.45141451414514139</v>
      </c>
      <c r="E5" s="103">
        <f>$C$5</f>
        <v>0.45141451414514139</v>
      </c>
    </row>
    <row r="6" spans="1:6" ht="15.5" x14ac:dyDescent="0.3">
      <c r="A6" s="64" t="s">
        <v>15</v>
      </c>
      <c r="B6" s="124" t="s">
        <v>16</v>
      </c>
      <c r="C6" s="65">
        <f>+C4*C5</f>
        <v>33.2060516605166</v>
      </c>
      <c r="D6" s="65">
        <f>+D4*D5</f>
        <v>22.168966789667895</v>
      </c>
      <c r="E6" s="66">
        <f>+E4*E5</f>
        <v>12.237847478474782</v>
      </c>
    </row>
    <row r="7" spans="1:6" ht="31.5" thickBot="1" x14ac:dyDescent="0.35">
      <c r="A7" s="59" t="s">
        <v>17</v>
      </c>
      <c r="B7" s="73" t="s">
        <v>18</v>
      </c>
      <c r="C7" s="67">
        <f>+C4+C6</f>
        <v>106.76605166051661</v>
      </c>
      <c r="D7" s="67">
        <f>+D4+D6</f>
        <v>71.278966789667891</v>
      </c>
      <c r="E7" s="68">
        <f>+E4+E6</f>
        <v>39.347847478474783</v>
      </c>
    </row>
    <row r="8" spans="1:6" ht="17.5" x14ac:dyDescent="0.3">
      <c r="A8" s="62" t="s">
        <v>19</v>
      </c>
      <c r="B8" s="123" t="s">
        <v>20</v>
      </c>
      <c r="C8" s="70" t="s">
        <v>21</v>
      </c>
      <c r="D8" s="70" t="s">
        <v>21</v>
      </c>
      <c r="E8" s="71" t="s">
        <v>21</v>
      </c>
    </row>
    <row r="9" spans="1:6" ht="15.5" x14ac:dyDescent="0.3">
      <c r="A9" s="64" t="s">
        <v>22</v>
      </c>
      <c r="B9" s="124" t="s">
        <v>23</v>
      </c>
      <c r="C9" s="65">
        <f>+C7*C8</f>
        <v>53.383025830258305</v>
      </c>
      <c r="D9" s="65">
        <f>+D7*D8</f>
        <v>35.639483394833945</v>
      </c>
      <c r="E9" s="66">
        <f>+E7*E8</f>
        <v>19.673923739237392</v>
      </c>
    </row>
    <row r="10" spans="1:6" ht="31.5" thickBot="1" x14ac:dyDescent="0.35">
      <c r="A10" s="59" t="s">
        <v>24</v>
      </c>
      <c r="B10" s="73" t="s">
        <v>25</v>
      </c>
      <c r="C10" s="67">
        <f>+C7+C9</f>
        <v>160.14907749077491</v>
      </c>
      <c r="D10" s="67">
        <f>+D7+D9</f>
        <v>106.91845018450184</v>
      </c>
      <c r="E10" s="68">
        <f>+E7+E9</f>
        <v>59.021771217712171</v>
      </c>
    </row>
    <row r="12" spans="1:6" ht="15.5" x14ac:dyDescent="0.35">
      <c r="A12" s="52" t="s">
        <v>27</v>
      </c>
      <c r="B12" s="127" t="s">
        <v>84</v>
      </c>
      <c r="E12" s="75" t="s">
        <v>29</v>
      </c>
      <c r="F12" s="48" t="s">
        <v>30</v>
      </c>
    </row>
    <row r="13" spans="1:6" ht="15.5" x14ac:dyDescent="0.35">
      <c r="A13" s="52" t="s">
        <v>85</v>
      </c>
      <c r="B13" s="50"/>
      <c r="E13" s="48" t="s">
        <v>32</v>
      </c>
    </row>
    <row r="14" spans="1:6" ht="15.5" x14ac:dyDescent="0.35">
      <c r="A14" s="52" t="s">
        <v>62</v>
      </c>
      <c r="B14" s="49"/>
    </row>
    <row r="15" spans="1:6" ht="15.5" x14ac:dyDescent="0.35">
      <c r="A15" s="52" t="s">
        <v>63</v>
      </c>
      <c r="B15" s="52" t="s">
        <v>64</v>
      </c>
    </row>
    <row r="16" spans="1:6" ht="15.5" x14ac:dyDescent="0.35">
      <c r="A16" s="52" t="s">
        <v>65</v>
      </c>
      <c r="B16" s="52" t="s">
        <v>66</v>
      </c>
      <c r="E16" s="48" t="s">
        <v>86</v>
      </c>
    </row>
    <row r="17" spans="1:5" ht="15.5" x14ac:dyDescent="0.35">
      <c r="A17" s="52" t="s">
        <v>67</v>
      </c>
      <c r="B17" s="52" t="s">
        <v>68</v>
      </c>
    </row>
    <row r="18" spans="1:5" ht="15.5" x14ac:dyDescent="0.35">
      <c r="A18" s="52" t="s">
        <v>52</v>
      </c>
    </row>
    <row r="19" spans="1:5" ht="50.25" customHeight="1" x14ac:dyDescent="0.35">
      <c r="A19" s="129" t="s">
        <v>53</v>
      </c>
      <c r="B19" s="129"/>
      <c r="C19" s="129"/>
      <c r="D19" s="129"/>
      <c r="E19" s="129"/>
    </row>
  </sheetData>
  <mergeCells count="1">
    <mergeCell ref="A19:E19"/>
  </mergeCells>
  <phoneticPr fontId="2" type="noConversion"/>
  <hyperlinks>
    <hyperlink ref="B12" r:id="rId1" location="/industry/999100" xr:uid="{34E64EC5-E8CC-4745-BCE9-71F49D9E9541}"/>
  </hyperlinks>
  <pageMargins left="0.75" right="0.75" top="1" bottom="1" header="0.5" footer="0.5"/>
  <pageSetup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7">
    <pageSetUpPr fitToPage="1"/>
  </sheetPr>
  <dimension ref="A1:F19"/>
  <sheetViews>
    <sheetView workbookViewId="0">
      <selection activeCell="C10" sqref="C10"/>
    </sheetView>
  </sheetViews>
  <sheetFormatPr defaultColWidth="8.7265625" defaultRowHeight="13" x14ac:dyDescent="0.3"/>
  <cols>
    <col min="1" max="1" width="26.7265625" style="48" customWidth="1"/>
    <col min="2" max="5" width="17" style="48" customWidth="1"/>
    <col min="6" max="16384" width="8.7265625" style="48"/>
  </cols>
  <sheetData>
    <row r="1" spans="1:6" ht="18.5" x14ac:dyDescent="0.45">
      <c r="A1" s="111" t="s">
        <v>87</v>
      </c>
      <c r="B1" s="94" t="s">
        <v>1</v>
      </c>
      <c r="C1" s="94"/>
    </row>
    <row r="2" spans="1:6" ht="19" thickBot="1" x14ac:dyDescent="0.5">
      <c r="A2" s="56" t="s">
        <v>88</v>
      </c>
    </row>
    <row r="3" spans="1:6" ht="16" thickBot="1" x14ac:dyDescent="0.35">
      <c r="A3" s="95" t="s">
        <v>3</v>
      </c>
      <c r="B3" s="96" t="s">
        <v>4</v>
      </c>
      <c r="C3" s="57" t="s">
        <v>57</v>
      </c>
      <c r="D3" s="57" t="s">
        <v>58</v>
      </c>
      <c r="E3" s="58" t="s">
        <v>9</v>
      </c>
    </row>
    <row r="4" spans="1:6" ht="18" thickBot="1" x14ac:dyDescent="0.35">
      <c r="A4" s="122" t="s">
        <v>11</v>
      </c>
      <c r="B4" s="125" t="s">
        <v>12</v>
      </c>
      <c r="C4" s="100">
        <v>53.71</v>
      </c>
      <c r="D4" s="100">
        <v>36.03</v>
      </c>
      <c r="E4" s="115">
        <v>25.34</v>
      </c>
    </row>
    <row r="5" spans="1:6" ht="17.5" x14ac:dyDescent="0.3">
      <c r="A5" s="62" t="s">
        <v>13</v>
      </c>
      <c r="B5" s="123" t="s">
        <v>14</v>
      </c>
      <c r="C5" s="103">
        <f>+Fringe!B8</f>
        <v>0.45141451414514139</v>
      </c>
      <c r="D5" s="103">
        <f>$C$5</f>
        <v>0.45141451414514139</v>
      </c>
      <c r="E5" s="103">
        <f>$C$5</f>
        <v>0.45141451414514139</v>
      </c>
    </row>
    <row r="6" spans="1:6" ht="15.5" x14ac:dyDescent="0.3">
      <c r="A6" s="64" t="s">
        <v>15</v>
      </c>
      <c r="B6" s="124" t="s">
        <v>16</v>
      </c>
      <c r="C6" s="65">
        <f>+C4*C5</f>
        <v>24.245473554735543</v>
      </c>
      <c r="D6" s="65">
        <f>+D4*D5</f>
        <v>16.264464944649443</v>
      </c>
      <c r="E6" s="66">
        <f>+E4*E5</f>
        <v>11.438843788437882</v>
      </c>
    </row>
    <row r="7" spans="1:6" ht="31.5" thickBot="1" x14ac:dyDescent="0.35">
      <c r="A7" s="59" t="s">
        <v>17</v>
      </c>
      <c r="B7" s="73" t="s">
        <v>18</v>
      </c>
      <c r="C7" s="67">
        <f>+C4+C6</f>
        <v>77.955473554735548</v>
      </c>
      <c r="D7" s="67">
        <f>+D4+D6</f>
        <v>52.294464944649448</v>
      </c>
      <c r="E7" s="68">
        <f>+E4+E6</f>
        <v>36.778843788437882</v>
      </c>
    </row>
    <row r="8" spans="1:6" ht="17.5" x14ac:dyDescent="0.3">
      <c r="A8" s="62" t="s">
        <v>19</v>
      </c>
      <c r="B8" s="123" t="s">
        <v>20</v>
      </c>
      <c r="C8" s="70" t="s">
        <v>21</v>
      </c>
      <c r="D8" s="70" t="s">
        <v>21</v>
      </c>
      <c r="E8" s="126">
        <v>0.5</v>
      </c>
    </row>
    <row r="9" spans="1:6" ht="15.5" x14ac:dyDescent="0.3">
      <c r="A9" s="64" t="s">
        <v>22</v>
      </c>
      <c r="B9" s="124" t="s">
        <v>23</v>
      </c>
      <c r="C9" s="65">
        <f>+C7*C8</f>
        <v>38.977736777367774</v>
      </c>
      <c r="D9" s="65">
        <f>+D7*D8</f>
        <v>26.147232472324724</v>
      </c>
      <c r="E9" s="66">
        <f>+E7*E8</f>
        <v>18.389421894218941</v>
      </c>
    </row>
    <row r="10" spans="1:6" ht="31.5" thickBot="1" x14ac:dyDescent="0.35">
      <c r="A10" s="59" t="s">
        <v>24</v>
      </c>
      <c r="B10" s="73" t="s">
        <v>25</v>
      </c>
      <c r="C10" s="67">
        <f>+C7+C9</f>
        <v>116.93321033210333</v>
      </c>
      <c r="D10" s="67">
        <f>+D7+D9</f>
        <v>78.441697416974165</v>
      </c>
      <c r="E10" s="68">
        <f>+E7+E9</f>
        <v>55.168265682656823</v>
      </c>
    </row>
    <row r="12" spans="1:6" ht="15.5" x14ac:dyDescent="0.35">
      <c r="A12" s="52" t="s">
        <v>27</v>
      </c>
      <c r="B12" s="49" t="s">
        <v>89</v>
      </c>
      <c r="E12" s="75" t="s">
        <v>29</v>
      </c>
      <c r="F12" s="48" t="s">
        <v>30</v>
      </c>
    </row>
    <row r="13" spans="1:6" ht="15.5" x14ac:dyDescent="0.35">
      <c r="A13" s="52" t="s">
        <v>90</v>
      </c>
      <c r="B13" s="49"/>
      <c r="E13" s="48" t="s">
        <v>32</v>
      </c>
    </row>
    <row r="14" spans="1:6" ht="15.5" x14ac:dyDescent="0.35">
      <c r="A14" s="52" t="s">
        <v>62</v>
      </c>
      <c r="B14" s="49"/>
    </row>
    <row r="15" spans="1:6" ht="15.5" x14ac:dyDescent="0.35">
      <c r="A15" s="52" t="s">
        <v>63</v>
      </c>
      <c r="B15" s="52" t="s">
        <v>64</v>
      </c>
    </row>
    <row r="16" spans="1:6" ht="15.5" x14ac:dyDescent="0.35">
      <c r="A16" s="52" t="s">
        <v>65</v>
      </c>
      <c r="B16" s="52" t="s">
        <v>66</v>
      </c>
      <c r="E16" s="48" t="s">
        <v>91</v>
      </c>
    </row>
    <row r="17" spans="1:5" ht="15.5" x14ac:dyDescent="0.35">
      <c r="A17" s="52" t="s">
        <v>67</v>
      </c>
      <c r="B17" s="52" t="s">
        <v>68</v>
      </c>
    </row>
    <row r="18" spans="1:5" ht="15.5" x14ac:dyDescent="0.35">
      <c r="A18" s="52" t="s">
        <v>52</v>
      </c>
    </row>
    <row r="19" spans="1:5" ht="48" customHeight="1" x14ac:dyDescent="0.35">
      <c r="A19" s="129" t="s">
        <v>53</v>
      </c>
      <c r="B19" s="129"/>
      <c r="C19" s="129"/>
      <c r="D19" s="129"/>
      <c r="E19" s="129"/>
    </row>
  </sheetData>
  <mergeCells count="1">
    <mergeCell ref="A19:E19"/>
  </mergeCells>
  <phoneticPr fontId="2" type="noConversion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1"/>
  <sheetViews>
    <sheetView zoomScaleNormal="100" workbookViewId="0">
      <selection activeCell="B6" sqref="B6"/>
    </sheetView>
  </sheetViews>
  <sheetFormatPr defaultColWidth="9.26953125" defaultRowHeight="15.5" x14ac:dyDescent="0.35"/>
  <cols>
    <col min="1" max="1" width="40.26953125" style="52" customWidth="1"/>
    <col min="2" max="2" width="13.1796875" style="52" customWidth="1"/>
    <col min="3" max="3" width="12.1796875" style="52" customWidth="1"/>
    <col min="4" max="4" width="11.26953125" style="52" bestFit="1" customWidth="1"/>
    <col min="5" max="5" width="11.1796875" style="52" bestFit="1" customWidth="1"/>
    <col min="6" max="6" width="12.81640625" style="52" customWidth="1"/>
    <col min="7" max="7" width="12.7265625" style="52" customWidth="1"/>
    <col min="8" max="8" width="10.7265625" style="52" customWidth="1"/>
    <col min="9" max="9" width="11.26953125" style="52" bestFit="1" customWidth="1"/>
    <col min="10" max="10" width="11.453125" style="52" customWidth="1"/>
    <col min="11" max="11" width="11.26953125" style="52" bestFit="1" customWidth="1"/>
    <col min="12" max="12" width="11.453125" style="52" customWidth="1"/>
    <col min="13" max="13" width="11.7265625" style="52" customWidth="1"/>
    <col min="14" max="14" width="11.453125" style="52" customWidth="1"/>
    <col min="15" max="17" width="11.7265625" style="52" customWidth="1"/>
    <col min="18" max="18" width="12.7265625" style="48" customWidth="1"/>
    <col min="19" max="22" width="8.7265625" style="48" customWidth="1"/>
    <col min="23" max="16384" width="9.26953125" style="52"/>
  </cols>
  <sheetData>
    <row r="1" spans="1:24" x14ac:dyDescent="0.35">
      <c r="A1" s="51" t="s">
        <v>92</v>
      </c>
      <c r="B1" s="51"/>
      <c r="C1" s="51"/>
      <c r="D1" s="51"/>
      <c r="E1" s="55"/>
      <c r="F1" s="55"/>
      <c r="G1" s="55"/>
      <c r="H1" s="55"/>
      <c r="I1" s="55"/>
    </row>
    <row r="2" spans="1:24" x14ac:dyDescent="0.35">
      <c r="A2" s="49" t="s">
        <v>93</v>
      </c>
      <c r="B2" s="49"/>
      <c r="C2" s="49"/>
      <c r="D2" s="49"/>
      <c r="E2" s="55"/>
      <c r="F2" s="52" t="s">
        <v>94</v>
      </c>
      <c r="I2" s="78"/>
      <c r="J2" s="78"/>
      <c r="K2" s="78"/>
      <c r="L2" s="78"/>
      <c r="M2" s="78"/>
    </row>
    <row r="3" spans="1:24" x14ac:dyDescent="0.35">
      <c r="A3" s="49" t="s">
        <v>95</v>
      </c>
      <c r="B3" s="79"/>
      <c r="C3" s="79"/>
      <c r="D3" s="79"/>
      <c r="E3" s="55"/>
      <c r="F3" s="52" t="s">
        <v>96</v>
      </c>
    </row>
    <row r="4" spans="1:24" x14ac:dyDescent="0.35">
      <c r="A4" s="80" t="s">
        <v>97</v>
      </c>
      <c r="B4" s="80"/>
      <c r="C4" s="80"/>
      <c r="D4" s="80"/>
      <c r="E4" s="81"/>
      <c r="F4" s="81"/>
      <c r="G4" s="81"/>
      <c r="H4" s="55"/>
      <c r="I4" s="55"/>
    </row>
    <row r="5" spans="1:24" x14ac:dyDescent="0.35">
      <c r="B5" s="82">
        <v>45627</v>
      </c>
      <c r="C5" s="82">
        <v>45261</v>
      </c>
      <c r="D5" s="82">
        <v>44896</v>
      </c>
      <c r="E5" s="82">
        <v>44551</v>
      </c>
      <c r="F5" s="82">
        <v>44349</v>
      </c>
      <c r="G5" s="82">
        <v>43983</v>
      </c>
      <c r="H5" s="82">
        <v>43635</v>
      </c>
      <c r="I5" s="83">
        <v>43070</v>
      </c>
      <c r="J5" s="83">
        <v>42897</v>
      </c>
      <c r="K5" s="83">
        <v>42440</v>
      </c>
      <c r="L5" s="83">
        <v>42074</v>
      </c>
      <c r="M5" s="83">
        <v>41710</v>
      </c>
      <c r="N5" s="84" t="s">
        <v>98</v>
      </c>
      <c r="O5" s="83">
        <v>41345</v>
      </c>
      <c r="P5" s="85">
        <v>40969</v>
      </c>
      <c r="Q5" s="84" t="s">
        <v>99</v>
      </c>
      <c r="R5" s="85">
        <v>40603</v>
      </c>
      <c r="S5" s="85" t="s">
        <v>100</v>
      </c>
      <c r="T5" s="84" t="s">
        <v>101</v>
      </c>
      <c r="U5" s="84" t="s">
        <v>102</v>
      </c>
      <c r="V5" s="84" t="s">
        <v>103</v>
      </c>
      <c r="W5" s="84" t="s">
        <v>104</v>
      </c>
      <c r="X5" s="84" t="s">
        <v>105</v>
      </c>
    </row>
    <row r="6" spans="1:24" x14ac:dyDescent="0.35">
      <c r="A6" s="52" t="s">
        <v>106</v>
      </c>
      <c r="B6" s="52">
        <v>32.520000000000003</v>
      </c>
      <c r="C6" s="52">
        <v>31.29</v>
      </c>
      <c r="D6" s="52">
        <v>29.32</v>
      </c>
      <c r="E6" s="52">
        <v>27.83</v>
      </c>
      <c r="F6" s="52">
        <v>26.85</v>
      </c>
      <c r="G6" s="52">
        <v>26.17</v>
      </c>
      <c r="H6" s="52">
        <v>25.22</v>
      </c>
      <c r="I6" s="86">
        <v>24.49</v>
      </c>
      <c r="J6" s="86">
        <v>24.1</v>
      </c>
      <c r="K6" s="87">
        <v>23.25</v>
      </c>
      <c r="L6" s="87">
        <v>22.65</v>
      </c>
      <c r="M6" s="87">
        <v>21.77</v>
      </c>
      <c r="N6" s="88">
        <v>21.77</v>
      </c>
      <c r="O6" s="87">
        <v>21.35</v>
      </c>
      <c r="P6" s="87">
        <v>21.27</v>
      </c>
      <c r="Q6" s="89">
        <v>20.8</v>
      </c>
      <c r="R6" s="52">
        <v>20.91</v>
      </c>
      <c r="S6" s="52">
        <v>20.55</v>
      </c>
      <c r="T6" s="87">
        <v>20.49</v>
      </c>
      <c r="U6" s="87">
        <v>19.850000000000001</v>
      </c>
      <c r="V6" s="88">
        <v>19.559999999999999</v>
      </c>
      <c r="W6" s="88">
        <v>19.38</v>
      </c>
      <c r="X6" s="87">
        <v>18.82</v>
      </c>
    </row>
    <row r="7" spans="1:24" x14ac:dyDescent="0.35">
      <c r="A7" s="52" t="s">
        <v>107</v>
      </c>
      <c r="B7" s="52">
        <v>14.68</v>
      </c>
      <c r="C7" s="52">
        <v>14.13</v>
      </c>
      <c r="D7" s="52">
        <v>13.17</v>
      </c>
      <c r="E7" s="52">
        <v>12.52</v>
      </c>
      <c r="F7" s="52">
        <v>12.06</v>
      </c>
      <c r="G7" s="52">
        <v>12.04</v>
      </c>
      <c r="H7" s="52">
        <v>11.55</v>
      </c>
      <c r="I7" s="86">
        <v>11.38</v>
      </c>
      <c r="J7" s="86">
        <v>11.18</v>
      </c>
      <c r="K7" s="87">
        <v>10.7</v>
      </c>
      <c r="L7" s="87">
        <v>10.49</v>
      </c>
      <c r="M7" s="87">
        <v>9.8000000000000007</v>
      </c>
      <c r="N7" s="88">
        <f>+M7</f>
        <v>9.8000000000000007</v>
      </c>
      <c r="O7" s="87">
        <v>9.49</v>
      </c>
      <c r="P7" s="87">
        <v>9.42</v>
      </c>
      <c r="Q7" s="89">
        <v>9.17</v>
      </c>
      <c r="R7" s="52">
        <v>9.15</v>
      </c>
      <c r="S7" s="52">
        <v>8.9600000000000009</v>
      </c>
      <c r="T7" s="87">
        <v>8.9</v>
      </c>
      <c r="U7" s="87">
        <v>8.64</v>
      </c>
      <c r="V7" s="88">
        <v>8.4700000000000006</v>
      </c>
      <c r="W7" s="88">
        <v>8.3699999999999992</v>
      </c>
      <c r="X7" s="87">
        <v>8.0399999999999991</v>
      </c>
    </row>
    <row r="8" spans="1:24" x14ac:dyDescent="0.35">
      <c r="A8" s="54" t="s">
        <v>108</v>
      </c>
      <c r="B8" s="90">
        <f>B7/B6</f>
        <v>0.45141451414514139</v>
      </c>
      <c r="C8" s="91">
        <f>C7/C6</f>
        <v>0.451581975071908</v>
      </c>
      <c r="D8" s="91">
        <f>D7/D6</f>
        <v>0.449181446111869</v>
      </c>
      <c r="E8" s="91">
        <f>E7/E6</f>
        <v>0.44987423643550128</v>
      </c>
      <c r="F8" s="91">
        <f t="shared" ref="F8:K8" si="0">F7/F6</f>
        <v>0.44916201117318433</v>
      </c>
      <c r="G8" s="91">
        <f t="shared" si="0"/>
        <v>0.46006878104700033</v>
      </c>
      <c r="H8" s="91">
        <f t="shared" si="0"/>
        <v>0.45796986518636007</v>
      </c>
      <c r="I8" s="91">
        <f t="shared" si="0"/>
        <v>0.4646794610044917</v>
      </c>
      <c r="J8" s="91">
        <f t="shared" si="0"/>
        <v>0.4639004149377593</v>
      </c>
      <c r="K8" s="91">
        <f t="shared" si="0"/>
        <v>0.46021505376344085</v>
      </c>
      <c r="L8" s="91">
        <f>+L7/L6</f>
        <v>0.46313465783664465</v>
      </c>
      <c r="M8" s="91">
        <f>+M7/M6</f>
        <v>0.45016077170418012</v>
      </c>
      <c r="N8" s="91">
        <f>+N7/N6</f>
        <v>0.45016077170418012</v>
      </c>
      <c r="O8" s="91">
        <f>+O7/O6</f>
        <v>0.4444964871194379</v>
      </c>
      <c r="P8" s="91">
        <f>+P7/P6</f>
        <v>0.44287729196050779</v>
      </c>
      <c r="Q8" s="91">
        <f t="shared" ref="Q8:X8" si="1">+Q7/Q6</f>
        <v>0.4408653846153846</v>
      </c>
      <c r="R8" s="91">
        <f t="shared" si="1"/>
        <v>0.43758967001434723</v>
      </c>
      <c r="S8" s="91">
        <f t="shared" si="1"/>
        <v>0.43600973236009732</v>
      </c>
      <c r="T8" s="91">
        <f t="shared" si="1"/>
        <v>0.43435822352367015</v>
      </c>
      <c r="U8" s="91">
        <f t="shared" si="1"/>
        <v>0.43526448362720405</v>
      </c>
      <c r="V8" s="91">
        <f t="shared" si="1"/>
        <v>0.43302658486707574</v>
      </c>
      <c r="W8" s="91">
        <f t="shared" si="1"/>
        <v>0.43188854489164086</v>
      </c>
      <c r="X8" s="91">
        <f t="shared" si="1"/>
        <v>0.42720510095642927</v>
      </c>
    </row>
    <row r="9" spans="1:24" x14ac:dyDescent="0.35">
      <c r="A9" s="52" t="s">
        <v>109</v>
      </c>
      <c r="B9" s="52">
        <f>B6+B7</f>
        <v>47.2</v>
      </c>
      <c r="C9" s="92">
        <f>C6+C7</f>
        <v>45.42</v>
      </c>
      <c r="D9" s="92">
        <f t="shared" ref="D9:X9" si="2">D6+D7</f>
        <v>42.49</v>
      </c>
      <c r="E9" s="92">
        <f t="shared" si="2"/>
        <v>40.349999999999994</v>
      </c>
      <c r="F9" s="92">
        <f t="shared" si="2"/>
        <v>38.910000000000004</v>
      </c>
      <c r="G9" s="92">
        <f t="shared" si="2"/>
        <v>38.21</v>
      </c>
      <c r="H9" s="92">
        <f t="shared" si="2"/>
        <v>36.769999999999996</v>
      </c>
      <c r="I9" s="92">
        <f t="shared" si="2"/>
        <v>35.869999999999997</v>
      </c>
      <c r="J9" s="92">
        <f t="shared" si="2"/>
        <v>35.28</v>
      </c>
      <c r="K9" s="92">
        <f t="shared" si="2"/>
        <v>33.950000000000003</v>
      </c>
      <c r="L9" s="92">
        <f t="shared" si="2"/>
        <v>33.14</v>
      </c>
      <c r="M9" s="92">
        <f t="shared" si="2"/>
        <v>31.57</v>
      </c>
      <c r="N9" s="92">
        <f t="shared" si="2"/>
        <v>31.57</v>
      </c>
      <c r="O9" s="92">
        <f t="shared" si="2"/>
        <v>30.840000000000003</v>
      </c>
      <c r="P9" s="92">
        <f t="shared" si="2"/>
        <v>30.689999999999998</v>
      </c>
      <c r="Q9" s="92">
        <f t="shared" si="2"/>
        <v>29.97</v>
      </c>
      <c r="R9" s="92">
        <f t="shared" si="2"/>
        <v>30.060000000000002</v>
      </c>
      <c r="S9" s="92">
        <f t="shared" si="2"/>
        <v>29.51</v>
      </c>
      <c r="T9" s="92">
        <f t="shared" si="2"/>
        <v>29.39</v>
      </c>
      <c r="U9" s="92">
        <f t="shared" si="2"/>
        <v>28.490000000000002</v>
      </c>
      <c r="V9" s="92">
        <f t="shared" si="2"/>
        <v>28.03</v>
      </c>
      <c r="W9" s="92">
        <f t="shared" si="2"/>
        <v>27.75</v>
      </c>
      <c r="X9" s="92">
        <f t="shared" si="2"/>
        <v>26.86</v>
      </c>
    </row>
    <row r="11" spans="1:24" x14ac:dyDescent="0.35">
      <c r="A11" s="54" t="s">
        <v>110</v>
      </c>
      <c r="B11" s="93">
        <f>B8</f>
        <v>0.45141451414514139</v>
      </c>
      <c r="C11" s="52" t="s">
        <v>111</v>
      </c>
    </row>
    <row r="12" spans="1:24" x14ac:dyDescent="0.35">
      <c r="A12" s="52" t="s">
        <v>112</v>
      </c>
    </row>
    <row r="14" spans="1:24" x14ac:dyDescent="0.35">
      <c r="A14" s="52" t="s">
        <v>113</v>
      </c>
    </row>
    <row r="15" spans="1:24" x14ac:dyDescent="0.35">
      <c r="A15" s="52" t="s">
        <v>114</v>
      </c>
    </row>
    <row r="16" spans="1:24" x14ac:dyDescent="0.35">
      <c r="A16" s="52" t="s">
        <v>115</v>
      </c>
    </row>
    <row r="17" spans="1:4" x14ac:dyDescent="0.35">
      <c r="A17" s="81" t="s">
        <v>116</v>
      </c>
      <c r="B17" s="81"/>
      <c r="C17" s="81"/>
      <c r="D17" s="81"/>
    </row>
    <row r="18" spans="1:4" x14ac:dyDescent="0.35">
      <c r="A18" s="80" t="s">
        <v>117</v>
      </c>
      <c r="B18" s="80"/>
      <c r="C18" s="80"/>
      <c r="D18" s="80"/>
    </row>
    <row r="20" spans="1:4" x14ac:dyDescent="0.35">
      <c r="A20" s="52" t="s">
        <v>118</v>
      </c>
    </row>
    <row r="21" spans="1:4" x14ac:dyDescent="0.35">
      <c r="A21" s="49" t="s">
        <v>119</v>
      </c>
    </row>
  </sheetData>
  <phoneticPr fontId="2" type="noConversion"/>
  <hyperlinks>
    <hyperlink ref="A3" r:id="rId1" xr:uid="{00000000-0004-0000-0500-000000000000}"/>
    <hyperlink ref="A2" r:id="rId2" xr:uid="{00000000-0004-0000-0500-000001000000}"/>
    <hyperlink ref="A21" r:id="rId3" xr:uid="{755BD8A9-C40B-47AD-B216-8B8CDBDD8B17}"/>
  </hyperlinks>
  <pageMargins left="0.75" right="0.75" top="1" bottom="1" header="0.5" footer="0.5"/>
  <pageSetup scale="92" orientation="landscape" r:id="rId4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/>
  <dimension ref="A1:H18"/>
  <sheetViews>
    <sheetView workbookViewId="0">
      <selection activeCell="B16" sqref="B16"/>
    </sheetView>
  </sheetViews>
  <sheetFormatPr defaultColWidth="8.7265625" defaultRowHeight="12.5" x14ac:dyDescent="0.25"/>
  <cols>
    <col min="2" max="2" width="38.26953125" customWidth="1"/>
  </cols>
  <sheetData>
    <row r="1" spans="1:8" ht="23.25" customHeight="1" x14ac:dyDescent="0.35">
      <c r="A1" s="47" t="s">
        <v>120</v>
      </c>
      <c r="H1" t="s">
        <v>121</v>
      </c>
    </row>
    <row r="2" spans="1:8" ht="15" customHeight="1" x14ac:dyDescent="0.3">
      <c r="A2" s="46" t="s">
        <v>122</v>
      </c>
      <c r="B2" s="44"/>
      <c r="C2" s="44"/>
      <c r="D2" s="44"/>
      <c r="E2" s="44"/>
      <c r="F2" s="44"/>
      <c r="G2" s="44"/>
      <c r="H2" s="45"/>
    </row>
    <row r="3" spans="1:8" ht="40.5" x14ac:dyDescent="0.25">
      <c r="A3" s="32" t="s">
        <v>123</v>
      </c>
      <c r="B3" s="33" t="s">
        <v>124</v>
      </c>
      <c r="C3" s="34" t="s">
        <v>125</v>
      </c>
      <c r="D3" s="32" t="s">
        <v>126</v>
      </c>
      <c r="E3" s="32" t="s">
        <v>127</v>
      </c>
      <c r="F3" s="32" t="s">
        <v>128</v>
      </c>
      <c r="G3" s="34" t="s">
        <v>129</v>
      </c>
      <c r="H3" s="34" t="s">
        <v>130</v>
      </c>
    </row>
    <row r="4" spans="1:8" ht="27" x14ac:dyDescent="0.3">
      <c r="A4" s="35" t="s">
        <v>131</v>
      </c>
      <c r="B4" s="36" t="s">
        <v>132</v>
      </c>
      <c r="C4" s="37">
        <v>64710</v>
      </c>
      <c r="D4" s="38">
        <v>0.67</v>
      </c>
      <c r="E4" s="39">
        <v>13.39</v>
      </c>
      <c r="F4" s="39">
        <v>14.39</v>
      </c>
      <c r="G4" s="40">
        <v>29930</v>
      </c>
      <c r="H4" s="38">
        <v>8.0000000000000002E-3</v>
      </c>
    </row>
    <row r="5" spans="1:8" ht="27" x14ac:dyDescent="0.3">
      <c r="A5" s="35" t="s">
        <v>133</v>
      </c>
      <c r="B5" s="41" t="s">
        <v>134</v>
      </c>
      <c r="C5" s="37">
        <v>2320</v>
      </c>
      <c r="D5" s="38">
        <v>2.4E-2</v>
      </c>
      <c r="E5" s="39">
        <v>19.71</v>
      </c>
      <c r="F5" s="39">
        <v>21.24</v>
      </c>
      <c r="G5" s="40">
        <v>44190</v>
      </c>
      <c r="H5" s="38">
        <v>2.3E-2</v>
      </c>
    </row>
    <row r="6" spans="1:8" ht="38" x14ac:dyDescent="0.3">
      <c r="A6" s="35" t="s">
        <v>135</v>
      </c>
      <c r="B6" s="41" t="s">
        <v>136</v>
      </c>
      <c r="C6" s="37">
        <v>2040</v>
      </c>
      <c r="D6" s="38">
        <v>2.1100000000000001E-2</v>
      </c>
      <c r="E6" s="39">
        <v>20.010000000000002</v>
      </c>
      <c r="F6" s="39">
        <v>21.15</v>
      </c>
      <c r="G6" s="40">
        <v>44000</v>
      </c>
      <c r="H6" s="38">
        <v>1.7000000000000001E-2</v>
      </c>
    </row>
    <row r="7" spans="1:8" ht="27" x14ac:dyDescent="0.3">
      <c r="A7" s="35" t="s">
        <v>137</v>
      </c>
      <c r="B7" s="41" t="s">
        <v>138</v>
      </c>
      <c r="C7" s="42">
        <v>180</v>
      </c>
      <c r="D7" s="38">
        <v>1.9E-3</v>
      </c>
      <c r="E7" s="39">
        <v>13.85</v>
      </c>
      <c r="F7" s="39">
        <v>12.54</v>
      </c>
      <c r="G7" s="40">
        <v>26080</v>
      </c>
      <c r="H7" s="38">
        <v>9.5000000000000001E-2</v>
      </c>
    </row>
    <row r="8" spans="1:8" ht="27" x14ac:dyDescent="0.3">
      <c r="A8" s="35" t="s">
        <v>139</v>
      </c>
      <c r="B8" s="41" t="s">
        <v>140</v>
      </c>
      <c r="C8" s="37">
        <v>56880</v>
      </c>
      <c r="D8" s="38">
        <v>0.58889999999999998</v>
      </c>
      <c r="E8" s="39">
        <v>13.12</v>
      </c>
      <c r="F8" s="39">
        <v>13.94</v>
      </c>
      <c r="G8" s="40">
        <v>28990</v>
      </c>
      <c r="H8" s="38">
        <v>8.0000000000000002E-3</v>
      </c>
    </row>
    <row r="9" spans="1:8" ht="27" x14ac:dyDescent="0.3">
      <c r="A9" s="35" t="s">
        <v>141</v>
      </c>
      <c r="B9" s="41" t="s">
        <v>142</v>
      </c>
      <c r="C9" s="43">
        <v>-8</v>
      </c>
      <c r="D9" s="43">
        <v>-8</v>
      </c>
      <c r="E9" s="39">
        <v>13.96</v>
      </c>
      <c r="F9" s="39">
        <v>12.84</v>
      </c>
      <c r="G9" s="40">
        <v>26700</v>
      </c>
      <c r="H9" s="38">
        <v>8.1000000000000003E-2</v>
      </c>
    </row>
    <row r="10" spans="1:8" ht="27" x14ac:dyDescent="0.3">
      <c r="A10" s="35" t="s">
        <v>44</v>
      </c>
      <c r="B10" s="41" t="s">
        <v>143</v>
      </c>
      <c r="C10" s="37">
        <v>2530</v>
      </c>
      <c r="D10" s="38">
        <v>2.6200000000000001E-2</v>
      </c>
      <c r="E10" s="39">
        <v>13.05</v>
      </c>
      <c r="F10" s="39">
        <v>13.42</v>
      </c>
      <c r="G10" s="40">
        <v>27920</v>
      </c>
      <c r="H10" s="38">
        <v>2.1999999999999999E-2</v>
      </c>
    </row>
    <row r="11" spans="1:8" ht="27" x14ac:dyDescent="0.3">
      <c r="A11" s="35" t="s">
        <v>144</v>
      </c>
      <c r="B11" s="41" t="s">
        <v>145</v>
      </c>
      <c r="C11" s="43">
        <v>-8</v>
      </c>
      <c r="D11" s="43">
        <v>-8</v>
      </c>
      <c r="E11" s="39">
        <v>14.4</v>
      </c>
      <c r="F11" s="39">
        <v>12.7</v>
      </c>
      <c r="G11" s="40">
        <v>26420</v>
      </c>
      <c r="H11" s="38">
        <v>0.13400000000000001</v>
      </c>
    </row>
    <row r="18" spans="1:1" ht="17.5" x14ac:dyDescent="0.35">
      <c r="A18" s="47"/>
    </row>
  </sheetData>
  <phoneticPr fontId="2" type="noConversion"/>
  <hyperlinks>
    <hyperlink ref="C3" location="(1)" display="(1)" xr:uid="{00000000-0004-0000-1900-000000000000}"/>
    <hyperlink ref="G3" location="(2)" display="(2)" xr:uid="{00000000-0004-0000-1900-000001000000}"/>
    <hyperlink ref="H3" location="(3)" display="(3)" xr:uid="{00000000-0004-0000-1900-000002000000}"/>
    <hyperlink ref="B4" r:id="rId1" display="http://www.bls.gov/oes/current/oes370000.htm" xr:uid="{00000000-0004-0000-1900-000003000000}"/>
    <hyperlink ref="B5" r:id="rId2" display="http://www.bls.gov/oes/current/oes371011.htm" xr:uid="{00000000-0004-0000-1900-000004000000}"/>
    <hyperlink ref="B6" r:id="rId3" display="http://www.bls.gov/oes/current/oes371012.htm" xr:uid="{00000000-0004-0000-1900-000005000000}"/>
    <hyperlink ref="B7" r:id="rId4" display="http://www.bls.gov/oes/current/oes372011.htm" xr:uid="{00000000-0004-0000-1900-000006000000}"/>
    <hyperlink ref="B8" r:id="rId5" display="http://www.bls.gov/oes/current/oes372021.htm" xr:uid="{00000000-0004-0000-1900-000007000000}"/>
    <hyperlink ref="B9" r:id="rId6" display="http://www.bls.gov/oes/current/oes373011.htm" xr:uid="{00000000-0004-0000-1900-000008000000}"/>
    <hyperlink ref="C9" location="(8)" display="(8)" xr:uid="{00000000-0004-0000-1900-000009000000}"/>
    <hyperlink ref="D9" location="(8)" display="(8)" xr:uid="{00000000-0004-0000-1900-00000A000000}"/>
    <hyperlink ref="B10" r:id="rId7" display="http://www.bls.gov/oes/current/oes373012.htm" xr:uid="{00000000-0004-0000-1900-00000B000000}"/>
    <hyperlink ref="B11" r:id="rId8" display="http://www.bls.gov/oes/current/oes373019.htm" xr:uid="{00000000-0004-0000-1900-00000C000000}"/>
    <hyperlink ref="C11" location="(8)" display="(8)" xr:uid="{00000000-0004-0000-1900-00000D000000}"/>
    <hyperlink ref="D11" location="(8)" display="(8)" xr:uid="{00000000-0004-0000-1900-00000E000000}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fitToPage="1"/>
  </sheetPr>
  <dimension ref="A1:I21"/>
  <sheetViews>
    <sheetView workbookViewId="0">
      <pane ySplit="1" topLeftCell="A2" activePane="bottomLeft" state="frozen"/>
      <selection pane="bottomLeft" activeCell="E31" sqref="E31"/>
    </sheetView>
  </sheetViews>
  <sheetFormatPr defaultColWidth="8.7265625" defaultRowHeight="12.5" x14ac:dyDescent="0.25"/>
  <cols>
    <col min="1" max="1" width="8.26953125" customWidth="1"/>
    <col min="2" max="2" width="7.453125" customWidth="1"/>
    <col min="3" max="3" width="17.26953125" customWidth="1"/>
    <col min="4" max="4" width="14.453125" customWidth="1"/>
    <col min="5" max="5" width="18" customWidth="1"/>
    <col min="6" max="6" width="9.26953125" style="3"/>
    <col min="7" max="7" width="8.453125" style="4" customWidth="1"/>
    <col min="8" max="8" width="8.26953125" style="4" customWidth="1"/>
    <col min="9" max="9" width="10.7265625" style="5" customWidth="1"/>
  </cols>
  <sheetData>
    <row r="1" spans="1:9" s="1" customFormat="1" ht="13" x14ac:dyDescent="0.3">
      <c r="A1" s="6" t="s">
        <v>146</v>
      </c>
      <c r="B1" s="6" t="s">
        <v>147</v>
      </c>
      <c r="C1" s="6" t="s">
        <v>148</v>
      </c>
      <c r="D1" s="6" t="s">
        <v>149</v>
      </c>
      <c r="E1" s="6" t="s">
        <v>150</v>
      </c>
      <c r="F1" s="7" t="s">
        <v>151</v>
      </c>
      <c r="G1" s="8" t="s">
        <v>152</v>
      </c>
      <c r="H1" s="8" t="s">
        <v>107</v>
      </c>
      <c r="I1" s="9" t="s">
        <v>153</v>
      </c>
    </row>
    <row r="2" spans="1:9" ht="12.75" customHeight="1" x14ac:dyDescent="0.25">
      <c r="A2" s="10" t="s">
        <v>154</v>
      </c>
      <c r="B2" s="10" t="s">
        <v>155</v>
      </c>
      <c r="C2" s="10" t="s">
        <v>156</v>
      </c>
      <c r="D2" s="10" t="s">
        <v>157</v>
      </c>
      <c r="E2" s="10" t="s">
        <v>158</v>
      </c>
      <c r="F2" s="11">
        <v>38473</v>
      </c>
      <c r="G2" s="12">
        <v>43.39</v>
      </c>
      <c r="H2" s="12"/>
      <c r="I2" s="13" t="s">
        <v>159</v>
      </c>
    </row>
    <row r="3" spans="1:9" ht="12.75" customHeight="1" x14ac:dyDescent="0.25">
      <c r="A3" s="14" t="s">
        <v>154</v>
      </c>
      <c r="B3" s="14" t="s">
        <v>160</v>
      </c>
      <c r="C3" s="14" t="s">
        <v>156</v>
      </c>
      <c r="D3" s="14" t="s">
        <v>161</v>
      </c>
      <c r="E3" s="14" t="s">
        <v>158</v>
      </c>
      <c r="F3" s="15">
        <v>38473</v>
      </c>
      <c r="G3" s="16">
        <v>30.93</v>
      </c>
      <c r="H3" s="16"/>
      <c r="I3" s="17" t="s">
        <v>159</v>
      </c>
    </row>
    <row r="4" spans="1:9" x14ac:dyDescent="0.25">
      <c r="A4" s="23" t="s">
        <v>154</v>
      </c>
      <c r="B4" s="23" t="s">
        <v>162</v>
      </c>
      <c r="C4" s="23" t="s">
        <v>156</v>
      </c>
      <c r="D4" s="23" t="s">
        <v>163</v>
      </c>
      <c r="E4" s="23" t="s">
        <v>158</v>
      </c>
      <c r="F4" s="24">
        <v>38473</v>
      </c>
      <c r="G4" s="25">
        <v>21.99</v>
      </c>
      <c r="H4" s="25"/>
      <c r="I4" s="26" t="s">
        <v>159</v>
      </c>
    </row>
    <row r="5" spans="1:9" x14ac:dyDescent="0.25">
      <c r="A5" s="18"/>
      <c r="B5" s="18"/>
      <c r="C5" s="18"/>
      <c r="D5" s="18"/>
      <c r="E5" s="18"/>
      <c r="F5" s="19"/>
      <c r="G5" s="20"/>
      <c r="H5" s="20"/>
      <c r="I5" s="21"/>
    </row>
    <row r="6" spans="1:9" x14ac:dyDescent="0.25">
      <c r="A6" s="10" t="s">
        <v>164</v>
      </c>
      <c r="B6" s="10" t="s">
        <v>155</v>
      </c>
      <c r="C6" s="10" t="s">
        <v>165</v>
      </c>
      <c r="D6" s="10" t="s">
        <v>157</v>
      </c>
      <c r="E6" s="29" t="s">
        <v>166</v>
      </c>
      <c r="F6" s="11">
        <v>38473</v>
      </c>
      <c r="G6" s="12">
        <v>47.02</v>
      </c>
      <c r="H6" s="12"/>
      <c r="I6" s="13" t="s">
        <v>159</v>
      </c>
    </row>
    <row r="7" spans="1:9" x14ac:dyDescent="0.25">
      <c r="A7" s="14" t="s">
        <v>164</v>
      </c>
      <c r="B7" s="14" t="s">
        <v>160</v>
      </c>
      <c r="C7" s="14" t="s">
        <v>165</v>
      </c>
      <c r="D7" s="14" t="s">
        <v>161</v>
      </c>
      <c r="E7" s="30" t="s">
        <v>166</v>
      </c>
      <c r="F7" s="15">
        <v>38473</v>
      </c>
      <c r="G7" s="16">
        <v>30.21</v>
      </c>
      <c r="H7" s="16"/>
      <c r="I7" s="17" t="s">
        <v>159</v>
      </c>
    </row>
    <row r="8" spans="1:9" x14ac:dyDescent="0.25">
      <c r="A8" s="23" t="s">
        <v>164</v>
      </c>
      <c r="B8" s="23" t="s">
        <v>162</v>
      </c>
      <c r="C8" s="23" t="s">
        <v>165</v>
      </c>
      <c r="D8" s="23" t="s">
        <v>163</v>
      </c>
      <c r="E8" s="31" t="s">
        <v>166</v>
      </c>
      <c r="F8" s="24">
        <v>38473</v>
      </c>
      <c r="G8" s="25">
        <v>15.41</v>
      </c>
      <c r="H8" s="25"/>
      <c r="I8" s="26" t="s">
        <v>159</v>
      </c>
    </row>
    <row r="9" spans="1:9" x14ac:dyDescent="0.25">
      <c r="A9" s="18"/>
      <c r="B9" s="18"/>
      <c r="C9" s="18"/>
      <c r="D9" s="18"/>
      <c r="E9" s="18"/>
      <c r="F9" s="19"/>
      <c r="G9" s="20"/>
      <c r="H9" s="20"/>
      <c r="I9" s="21"/>
    </row>
    <row r="10" spans="1:9" x14ac:dyDescent="0.25">
      <c r="A10" s="10" t="s">
        <v>167</v>
      </c>
      <c r="B10" s="10" t="s">
        <v>155</v>
      </c>
      <c r="C10" s="10" t="s">
        <v>168</v>
      </c>
      <c r="D10" s="10" t="s">
        <v>157</v>
      </c>
      <c r="E10" s="29" t="s">
        <v>169</v>
      </c>
      <c r="F10" s="11">
        <v>38473</v>
      </c>
      <c r="G10" s="12">
        <v>33.29</v>
      </c>
      <c r="H10" s="12"/>
      <c r="I10" s="13" t="s">
        <v>159</v>
      </c>
    </row>
    <row r="11" spans="1:9" x14ac:dyDescent="0.25">
      <c r="A11" s="14" t="s">
        <v>167</v>
      </c>
      <c r="B11" s="14" t="s">
        <v>160</v>
      </c>
      <c r="C11" s="14" t="s">
        <v>168</v>
      </c>
      <c r="D11" s="14" t="s">
        <v>161</v>
      </c>
      <c r="E11" s="30" t="s">
        <v>169</v>
      </c>
      <c r="F11" s="15">
        <v>38473</v>
      </c>
      <c r="G11" s="16">
        <v>23.02</v>
      </c>
      <c r="H11" s="16"/>
      <c r="I11" s="17" t="s">
        <v>159</v>
      </c>
    </row>
    <row r="12" spans="1:9" x14ac:dyDescent="0.25">
      <c r="A12" s="23" t="s">
        <v>167</v>
      </c>
      <c r="B12" s="23" t="s">
        <v>162</v>
      </c>
      <c r="C12" s="23" t="s">
        <v>168</v>
      </c>
      <c r="D12" s="23" t="s">
        <v>163</v>
      </c>
      <c r="E12" s="31" t="s">
        <v>169</v>
      </c>
      <c r="F12" s="24">
        <v>38473</v>
      </c>
      <c r="G12" s="25">
        <v>15.75</v>
      </c>
      <c r="H12" s="25"/>
      <c r="I12" s="26" t="s">
        <v>159</v>
      </c>
    </row>
    <row r="13" spans="1:9" x14ac:dyDescent="0.25">
      <c r="A13" s="18"/>
      <c r="B13" s="18"/>
      <c r="C13" s="18"/>
      <c r="D13" s="18"/>
      <c r="E13" s="18"/>
      <c r="F13" s="19"/>
      <c r="G13" s="20"/>
      <c r="H13" s="20"/>
      <c r="I13" s="21"/>
    </row>
    <row r="14" spans="1:9" ht="12.75" customHeight="1" x14ac:dyDescent="0.25">
      <c r="A14" s="18" t="s">
        <v>170</v>
      </c>
      <c r="B14" s="18" t="s">
        <v>171</v>
      </c>
      <c r="C14" s="18" t="s">
        <v>172</v>
      </c>
      <c r="D14" s="18" t="s">
        <v>173</v>
      </c>
      <c r="E14" s="28" t="s">
        <v>174</v>
      </c>
      <c r="F14" s="19">
        <v>38777</v>
      </c>
      <c r="G14" s="22">
        <v>18.82</v>
      </c>
      <c r="H14" s="22">
        <v>8.0399999999999991</v>
      </c>
      <c r="I14" s="27">
        <f>+H14/G14</f>
        <v>0.42720510095642927</v>
      </c>
    </row>
    <row r="15" spans="1:9" x14ac:dyDescent="0.25">
      <c r="F15" s="2"/>
    </row>
    <row r="16" spans="1:9" x14ac:dyDescent="0.25">
      <c r="A16" s="18" t="s">
        <v>170</v>
      </c>
      <c r="B16" s="18" t="s">
        <v>171</v>
      </c>
      <c r="C16" s="18" t="s">
        <v>172</v>
      </c>
      <c r="D16" s="18" t="s">
        <v>173</v>
      </c>
      <c r="E16" s="28" t="s">
        <v>174</v>
      </c>
      <c r="F16" s="19">
        <v>39052</v>
      </c>
      <c r="G16" s="22">
        <v>19.239999999999998</v>
      </c>
      <c r="H16" s="22">
        <v>8.3000000000000007</v>
      </c>
      <c r="I16" s="27">
        <f>+H16/G16</f>
        <v>0.43139293139293144</v>
      </c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</sheetData>
  <phoneticPr fontId="2" type="noConversion"/>
  <hyperlinks>
    <hyperlink ref="E14" r:id="rId1" xr:uid="{00000000-0004-0000-1A00-000000000000}"/>
    <hyperlink ref="E6" r:id="rId2" xr:uid="{00000000-0004-0000-1A00-000001000000}"/>
    <hyperlink ref="E7" r:id="rId3" xr:uid="{00000000-0004-0000-1A00-000002000000}"/>
    <hyperlink ref="E8" r:id="rId4" xr:uid="{00000000-0004-0000-1A00-000003000000}"/>
    <hyperlink ref="E10" r:id="rId5" xr:uid="{00000000-0004-0000-1A00-000004000000}"/>
    <hyperlink ref="E11" r:id="rId6" xr:uid="{00000000-0004-0000-1A00-000005000000}"/>
    <hyperlink ref="E12" r:id="rId7" xr:uid="{00000000-0004-0000-1A00-000006000000}"/>
    <hyperlink ref="E16" r:id="rId8" xr:uid="{00000000-0004-0000-1A00-000007000000}"/>
  </hyperlinks>
  <printOptions gridLines="1"/>
  <pageMargins left="0.45" right="0.3" top="1" bottom="1" header="0.5" footer="0.5"/>
  <pageSetup orientation="landscape" horizontalDpi="4294967295" r:id="rId9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F945D3E4F86649B7BD7D579B37A57A" ma:contentTypeVersion="15" ma:contentTypeDescription="Create a new document." ma:contentTypeScope="" ma:versionID="597f6683057eaf9ea377282e3c185664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.v3" xmlns:ns3="4ffa91fb-a0ff-4ac5-b2db-65c790d184a4" xmlns:ns4="118f882f-1e32-4cf2-ad69-9de43d57f4c6" xmlns:ns5="a5d1ca4e-0a3f-4119-b619-e20b93ebd1aa" targetNamespace="http://schemas.microsoft.com/office/2006/metadata/properties" ma:root="true" ma:fieldsID="b86fc16b4e95b49b989437c4d9976cfa" ns1:_="" ns2:_="" ns3:_="" ns4:_="" ns5:_="">
    <xsd:import namespace="http://schemas.microsoft.com/sharepoint/v3"/>
    <xsd:import namespace="http://schemas.microsoft.com/sharepoint.v3"/>
    <xsd:import namespace="4ffa91fb-a0ff-4ac5-b2db-65c790d184a4"/>
    <xsd:import namespace="118f882f-1e32-4cf2-ad69-9de43d57f4c6"/>
    <xsd:import namespace="a5d1ca4e-0a3f-4119-b619-e20b93ebd1a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TaxCatchAllLabel" minOccurs="0"/>
                <xsd:element ref="ns3:TaxCatchAll" minOccurs="0"/>
                <xsd:element ref="ns4:FRN_x0020_List_x0020_Item_x0020_ID"/>
                <xsd:element ref="ns5:SharedWithUsers" minOccurs="0"/>
                <xsd:element ref="ns5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2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12331871-f22f-4f1e-b241-7c04b4cb386a}" ma:internalName="TaxCatchAllLabel" ma:readOnly="true" ma:showField="CatchAllDataLabel" ma:web="a5d1ca4e-0a3f-4119-b619-e20b93ebd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7" nillable="true" ma:displayName="Taxonomy Catch All Column" ma:hidden="true" ma:list="{12331871-f22f-4f1e-b241-7c04b4cb386a}" ma:internalName="TaxCatchAll" ma:showField="CatchAllData" ma:web="a5d1ca4e-0a3f-4119-b619-e20b93ebd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f882f-1e32-4cf2-ad69-9de43d57f4c6" elementFormDefault="qualified">
    <xsd:import namespace="http://schemas.microsoft.com/office/2006/documentManagement/types"/>
    <xsd:import namespace="http://schemas.microsoft.com/office/infopath/2007/PartnerControls"/>
    <xsd:element name="FRN_x0020_List_x0020_Item_x0020_ID" ma:index="11" ma:displayName="FRN List Item ID" ma:indexed="true" ma:internalName="FRN_x0020_List_x0020_Item_x0020_ID">
      <xsd:simpleType>
        <xsd:restriction base="dms:Text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1ca4e-0a3f-4119-b619-e20b93ebd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fa91fb-a0ff-4ac5-b2db-65c790d184a4" xsi:nil="true"/>
    <_ip_UnifiedCompliancePolicyUIAction xmlns="http://schemas.microsoft.com/sharepoint/v3" xsi:nil="true"/>
    <_ip_UnifiedCompliancePolicyProperties xmlns="http://schemas.microsoft.com/sharepoint/v3" xsi:nil="true"/>
    <CategoryDescription xmlns="http://schemas.microsoft.com/sharepoint.v3" xsi:nil="true"/>
    <SharedWithUsers xmlns="a5d1ca4e-0a3f-4119-b619-e20b93ebd1aa">
      <UserInfo>
        <DisplayName/>
        <AccountId xsi:nil="true"/>
        <AccountType/>
      </UserInfo>
    </SharedWithUsers>
    <FRN_x0020_List_x0020_Item_x0020_ID xmlns="118f882f-1e32-4cf2-ad69-9de43d57f4c6">5435</FRN_x0020_List_x0020_Item_x0020_ID>
  </documentManagement>
</p:properties>
</file>

<file path=customXml/itemProps1.xml><?xml version="1.0" encoding="utf-8"?>
<ds:datastoreItem xmlns:ds="http://schemas.openxmlformats.org/officeDocument/2006/customXml" ds:itemID="{328A2DC2-BCC8-4D58-8C14-3855537C35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D69AF4-C73F-40E0-A086-CE3C42AD6BA1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947FA42-DBCC-443F-A0F9-445FD165B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.v3"/>
    <ds:schemaRef ds:uri="4ffa91fb-a0ff-4ac5-b2db-65c790d184a4"/>
    <ds:schemaRef ds:uri="118f882f-1e32-4cf2-ad69-9de43d57f4c6"/>
    <ds:schemaRef ds:uri="a5d1ca4e-0a3f-4119-b619-e20b93ebd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D07049-44EC-4547-B1B1-9C35C8AC171D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ffa91fb-a0ff-4ac5-b2db-65c790d184a4"/>
    <ds:schemaRef ds:uri="http://schemas.microsoft.com/office/2006/documentManagement/types"/>
    <ds:schemaRef ds:uri="http://purl.org/dc/terms/"/>
    <ds:schemaRef ds:uri="http://www.w3.org/XML/1998/namespace"/>
    <ds:schemaRef ds:uri="a5d1ca4e-0a3f-4119-b619-e20b93ebd1aa"/>
    <ds:schemaRef ds:uri="118f882f-1e32-4cf2-ad69-9de43d57f4c6"/>
    <ds:schemaRef ds:uri="http://schemas.microsoft.com/sharepoint/v3"/>
    <ds:schemaRef ds:uri="http://schemas.microsoft.com/sharepoint.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Commercial Pesticide Applicator</vt:lpstr>
      <vt:lpstr>Registrant</vt:lpstr>
      <vt:lpstr>Dealers</vt:lpstr>
      <vt:lpstr>EPA</vt:lpstr>
      <vt:lpstr>State Gov</vt:lpstr>
      <vt:lpstr>Fringe</vt:lpstr>
      <vt:lpstr>CAplr data</vt:lpstr>
      <vt:lpstr>database</vt:lpstr>
      <vt:lpstr>Registrant!content</vt:lpstr>
      <vt:lpstr>Fringe</vt:lpstr>
      <vt:lpstr>'Commercial Pesticide Applicator'!Print_Area</vt:lpstr>
      <vt:lpstr>database!Print_Area</vt:lpstr>
      <vt:lpstr>Registrant!Print_Area</vt:lpstr>
      <vt:lpstr>'State Gov'!Print_Area</vt:lpstr>
      <vt:lpstr>database!top</vt:lpstr>
    </vt:vector>
  </TitlesOfParts>
  <Manager/>
  <Company>EPA OPP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JFAULKNE</dc:creator>
  <cp:keywords/>
  <dc:description/>
  <cp:lastModifiedBy>Johnson, Amaris</cp:lastModifiedBy>
  <cp:revision/>
  <dcterms:created xsi:type="dcterms:W3CDTF">2006-06-26T21:41:12Z</dcterms:created>
  <dcterms:modified xsi:type="dcterms:W3CDTF">2026-07-09T16:26:51Z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0x010100E8F945D3E4F86649B7BD7D579B37A57A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EPA Subject">
    <vt:lpwstr/>
  </property>
  <property fmtid="{D5CDD505-2E9C-101B-9397-08002B2CF9AE}" pid="6" name="Document Type">
    <vt:lpwstr/>
  </property>
  <property fmtid="{D5CDD505-2E9C-101B-9397-08002B2CF9AE}" pid="7" name="Document_x0020_Type">
    <vt:lpwstr/>
  </property>
  <property fmtid="{D5CDD505-2E9C-101B-9397-08002B2CF9AE}" pid="8" name="EPA_x0020_Subject">
    <vt:lpwstr/>
  </property>
  <property fmtid="{D5CDD505-2E9C-101B-9397-08002B2CF9AE}" pid="9" name="Order">
    <vt:r8>205600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e3f09c3df709400db2417a7161762d62">
    <vt:lpwstr/>
  </property>
</Properties>
</file>