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 codeName="{26A90621-87C4-6C01-FD6A-EE6E7C140903}"/>
  <workbookPr filterPrivacy="1" codeName="ThisWorkbook" defaultThemeVersion="124226"/>
  <xr:revisionPtr revIDLastSave="11" documentId="8_{2C7A804B-4763-43AF-8937-871B19DCC3F1}" xr6:coauthVersionLast="47" xr6:coauthVersionMax="47" xr10:uidLastSave="{BC4538E5-73C2-4DC3-A172-5975E8D54E2E}"/>
  <workbookProtection workbookPassword="CA59" lockStructure="1"/>
  <bookViews>
    <workbookView xWindow="-44355" yWindow="1320" windowWidth="15330" windowHeight="10770" xr2:uid="{00000000-000D-0000-FFFF-FFFF00000000}"/>
  </bookViews>
  <sheets>
    <sheet name="Sheet1" sheetId="19" r:id="rId1"/>
  </sheets>
  <definedNames>
    <definedName name="_xlnm._FilterDatabase" localSheetId="0" hidden="1">Sheet1!$A$19:$R$58</definedName>
    <definedName name="_xlnm.Print_Area" localSheetId="0">Sheet1!$A$1:$R$58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5" i="19" l="1"/>
  <c r="S56" i="19" s="1"/>
  <c r="K56" i="19"/>
  <c r="J26" i="19"/>
  <c r="M26" i="19" s="1"/>
  <c r="H25" i="19"/>
  <c r="R26" i="19" l="1"/>
  <c r="T26" i="19"/>
  <c r="J22" i="19"/>
  <c r="J25" i="19"/>
  <c r="M25" i="19" s="1"/>
  <c r="R25" i="19" l="1"/>
  <c r="U25" i="19"/>
  <c r="J32" i="19"/>
  <c r="M32" i="19" s="1"/>
  <c r="J31" i="19"/>
  <c r="M31" i="19" s="1"/>
  <c r="R31" i="19" l="1"/>
  <c r="T31" i="19"/>
  <c r="R32" i="19"/>
  <c r="T32" i="19"/>
  <c r="H56" i="19"/>
  <c r="J24" i="19" l="1"/>
  <c r="M24" i="19" s="1"/>
  <c r="J23" i="19"/>
  <c r="R24" i="19" l="1"/>
  <c r="U24" i="19"/>
  <c r="M23" i="19"/>
  <c r="U23" i="19" s="1"/>
  <c r="J43" i="19"/>
  <c r="M43" i="19" s="1"/>
  <c r="R43" i="19" l="1"/>
  <c r="T43" i="19"/>
  <c r="R23" i="19"/>
  <c r="J51" i="19"/>
  <c r="J21" i="19"/>
  <c r="J27" i="19"/>
  <c r="J28" i="19"/>
  <c r="J29" i="19"/>
  <c r="J30" i="19"/>
  <c r="J33" i="19"/>
  <c r="J34" i="19"/>
  <c r="J35" i="19"/>
  <c r="J36" i="19"/>
  <c r="J37" i="19"/>
  <c r="J38" i="19"/>
  <c r="J39" i="19"/>
  <c r="J40" i="19"/>
  <c r="M40" i="19" s="1"/>
  <c r="J41" i="19"/>
  <c r="J42" i="19"/>
  <c r="J44" i="19"/>
  <c r="J45" i="19"/>
  <c r="J46" i="19"/>
  <c r="J47" i="19"/>
  <c r="J48" i="19"/>
  <c r="J49" i="19"/>
  <c r="J50" i="19"/>
  <c r="J52" i="19"/>
  <c r="J53" i="19"/>
  <c r="J54" i="19"/>
  <c r="J55" i="19"/>
  <c r="J20" i="19"/>
  <c r="R40" i="19" l="1"/>
  <c r="U40" i="19"/>
  <c r="J56" i="19"/>
  <c r="M41" i="19"/>
  <c r="U41" i="19" s="1"/>
  <c r="M48" i="19" l="1"/>
  <c r="M47" i="19"/>
  <c r="M46" i="19"/>
  <c r="M45" i="19"/>
  <c r="M44" i="19"/>
  <c r="M42" i="19"/>
  <c r="R41" i="19"/>
  <c r="M39" i="19"/>
  <c r="M38" i="19"/>
  <c r="M37" i="19"/>
  <c r="M55" i="19"/>
  <c r="M54" i="19"/>
  <c r="M53" i="19"/>
  <c r="M52" i="19"/>
  <c r="M51" i="19"/>
  <c r="M50" i="19"/>
  <c r="M49" i="19"/>
  <c r="M36" i="19"/>
  <c r="M35" i="19"/>
  <c r="T35" i="19" s="1"/>
  <c r="M34" i="19"/>
  <c r="M33" i="19"/>
  <c r="M30" i="19"/>
  <c r="R30" i="19" l="1"/>
  <c r="U30" i="19"/>
  <c r="R33" i="19"/>
  <c r="T33" i="19"/>
  <c r="R34" i="19"/>
  <c r="T34" i="19"/>
  <c r="R36" i="19"/>
  <c r="T36" i="19"/>
  <c r="R49" i="19"/>
  <c r="U49" i="19"/>
  <c r="R50" i="19"/>
  <c r="T50" i="19"/>
  <c r="R51" i="19"/>
  <c r="U51" i="19"/>
  <c r="R52" i="19"/>
  <c r="U52" i="19"/>
  <c r="R53" i="19"/>
  <c r="U53" i="19"/>
  <c r="R54" i="19"/>
  <c r="U54" i="19"/>
  <c r="R55" i="19"/>
  <c r="T55" i="19"/>
  <c r="R39" i="19"/>
  <c r="U39" i="19"/>
  <c r="R42" i="19"/>
  <c r="T42" i="19"/>
  <c r="R44" i="19"/>
  <c r="U44" i="19"/>
  <c r="R45" i="19"/>
  <c r="T45" i="19"/>
  <c r="R46" i="19"/>
  <c r="T46" i="19"/>
  <c r="R47" i="19"/>
  <c r="T47" i="19"/>
  <c r="R48" i="19"/>
  <c r="T48" i="19"/>
  <c r="R38" i="19"/>
  <c r="T38" i="19"/>
  <c r="R37" i="19"/>
  <c r="T37" i="19"/>
  <c r="R35" i="19"/>
  <c r="M21" i="19"/>
  <c r="T21" i="19" s="1"/>
  <c r="M22" i="19"/>
  <c r="T22" i="19" s="1"/>
  <c r="M27" i="19"/>
  <c r="U27" i="19" s="1"/>
  <c r="M28" i="19"/>
  <c r="U28" i="19" s="1"/>
  <c r="M29" i="19"/>
  <c r="U29" i="19" s="1"/>
  <c r="R29" i="19" l="1"/>
  <c r="R28" i="19" l="1"/>
  <c r="R27" i="19"/>
  <c r="R22" i="19"/>
  <c r="R21" i="19" l="1"/>
  <c r="J57" i="19" l="1"/>
  <c r="M20" i="19"/>
  <c r="P56" i="19"/>
  <c r="P57" i="19" s="1"/>
  <c r="M56" i="19" l="1"/>
  <c r="M57" i="19" s="1"/>
  <c r="M58" i="19" s="1"/>
  <c r="T20" i="19"/>
  <c r="R20" i="19"/>
  <c r="J58" i="19"/>
  <c r="U56" i="19" l="1"/>
  <c r="T56" i="19"/>
  <c r="R56" i="19"/>
  <c r="R57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tc={3DE68555-6D4B-47B2-844B-745166834CB4}</author>
    <author>tc={1C7AA45D-D788-44D0-A30D-AC770A4FF704}</author>
  </authors>
  <commentList>
    <comment ref="S25" authorId="0" shapeId="0" xr:uid="{3DE68555-6D4B-47B2-844B-745166834CB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Previously separated by review and response. New form combines. </t>
      </text>
    </comment>
    <comment ref="S40" authorId="1" shapeId="0" xr:uid="{1C7AA45D-D788-44D0-A30D-AC770A4FF704}">
      <text>
        <t>[Threaded comment]
Your version of Excel allows you to read this threaded comment; however, any edits to it will get removed if the file is opened in a newer version of Excel. Learn more: https://go.microsoft.com/fwlink/?linkid=870924
Comment:
    Previous burden hour spreadsheet did not calculate burden hour correctly. Should have been 40</t>
      </text>
    </comment>
  </commentList>
</comments>
</file>

<file path=xl/sharedStrings.xml><?xml version="1.0" encoding="utf-8"?>
<sst xmlns="http://schemas.openxmlformats.org/spreadsheetml/2006/main" count="214" uniqueCount="156">
  <si>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</si>
  <si>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TITLE OF INFORMATION COLLECTION DOCUMENT</t>
  </si>
  <si>
    <t>OMB NO.</t>
  </si>
  <si>
    <t>0560-0236</t>
  </si>
  <si>
    <t>Direct Loan Servicing - Regular</t>
  </si>
  <si>
    <t>DATE PREPARED</t>
  </si>
  <si>
    <t>IDENTIFICATION OF REPORTING OR RECORDKEEPING REQUIREMENT</t>
  </si>
  <si>
    <t>ANNUAL BURDEN</t>
  </si>
  <si>
    <t>REPORTS</t>
  </si>
  <si>
    <t>RECORDS</t>
  </si>
  <si>
    <t>RESPONDENT COST</t>
  </si>
  <si>
    <t xml:space="preserve">Revised Annual Burden hours  </t>
  </si>
  <si>
    <t>TOTAL BURDEN HOURS</t>
  </si>
  <si>
    <t>TOTAL</t>
  </si>
  <si>
    <t xml:space="preserve"> Previously Approved Burden Hours </t>
  </si>
  <si>
    <t xml:space="preserve"> Difference Due to Adjustments </t>
  </si>
  <si>
    <t xml:space="preserve"> Differences Due to Program Changes </t>
  </si>
  <si>
    <t>FORMS NO (S)</t>
  </si>
  <si>
    <t>NO. OF</t>
  </si>
  <si>
    <t>NO OF</t>
  </si>
  <si>
    <t>TOTAL ANNUAL</t>
  </si>
  <si>
    <t>HOURS</t>
  </si>
  <si>
    <t xml:space="preserve"> (Col. F x G)</t>
  </si>
  <si>
    <t xml:space="preserve">NO. OF </t>
  </si>
  <si>
    <t xml:space="preserve">ANNUAL </t>
  </si>
  <si>
    <t>RECORD-</t>
  </si>
  <si>
    <t>COST</t>
  </si>
  <si>
    <t>SECTION OF</t>
  </si>
  <si>
    <t>DESCRIPTION</t>
  </si>
  <si>
    <t>(If "none"</t>
  </si>
  <si>
    <t>RESPONDENTS</t>
  </si>
  <si>
    <t>RESPONSES</t>
  </si>
  <si>
    <t xml:space="preserve">PER  </t>
  </si>
  <si>
    <t>(H)</t>
  </si>
  <si>
    <t>HOURS PER</t>
  </si>
  <si>
    <t>KEEPING HOURS</t>
  </si>
  <si>
    <t>PER</t>
  </si>
  <si>
    <t>REGS.</t>
  </si>
  <si>
    <t>so state)</t>
  </si>
  <si>
    <t xml:space="preserve">PER </t>
  </si>
  <si>
    <t>(Col. D x E)</t>
  </si>
  <si>
    <t>RESPONSE</t>
  </si>
  <si>
    <t>KEEPERS</t>
  </si>
  <si>
    <t>(Col. I x J)</t>
  </si>
  <si>
    <t>HOUR</t>
  </si>
  <si>
    <t>(Col. H x L)</t>
  </si>
  <si>
    <t>RESPONDENT</t>
  </si>
  <si>
    <t>EXEMPT</t>
  </si>
  <si>
    <t>NON-EXEMPT</t>
  </si>
  <si>
    <t>KEEPER</t>
  </si>
  <si>
    <t>(A)</t>
  </si>
  <si>
    <t>(B)</t>
  </si>
  <si>
    <t>(C)</t>
  </si>
  <si>
    <t>(D)</t>
  </si>
  <si>
    <t>(E)</t>
  </si>
  <si>
    <t>(F)</t>
  </si>
  <si>
    <t>(G)</t>
  </si>
  <si>
    <t>(I)</t>
  </si>
  <si>
    <t>(J)</t>
  </si>
  <si>
    <t>(K)</t>
  </si>
  <si>
    <t>(L)</t>
  </si>
  <si>
    <t>(M)</t>
  </si>
  <si>
    <t>Agency Notes</t>
  </si>
  <si>
    <t>765.403; 766.204</t>
  </si>
  <si>
    <t>Notification of approval and borrower responsibilities</t>
  </si>
  <si>
    <t>2025 (Farmer)</t>
  </si>
  <si>
    <t>Respondents adjusted due to 5 year median of requests.</t>
  </si>
  <si>
    <t>Agreement for disposition of security/release of proceeds</t>
  </si>
  <si>
    <t>2040 (Farmer)</t>
  </si>
  <si>
    <t>Respondents adjusted due to increase in borrowers</t>
  </si>
  <si>
    <t>765.302</t>
  </si>
  <si>
    <t>Update of agreement for disposition/release of proceeds</t>
  </si>
  <si>
    <t>765.253; 765.351; 765.401</t>
  </si>
  <si>
    <t>Application for partial release or consent</t>
  </si>
  <si>
    <t>2061 (Farmer)</t>
  </si>
  <si>
    <t>Input error from 2023 ICR. The supporting document estimated receiving 753 FSA-2061's annually, and accounting for all parites that execute promissory note, the estimate was 2,259 signatures. As a result, the total burden hours appear to have decreased. Though that is not the case.</t>
  </si>
  <si>
    <t>765.205; 765.206</t>
  </si>
  <si>
    <t>Application for subordination of security for commercial credit</t>
  </si>
  <si>
    <t>2062 (Farmer)</t>
  </si>
  <si>
    <t xml:space="preserve">Input error from 2023 ICR. The supporting document estimated receiving 2,182 annually, and accounting for all parties that execute promissory note, the estimate was $8,728 signatures. As a result, the total burden hours increase appears to be exaggerated. </t>
  </si>
  <si>
    <t xml:space="preserve">7 CFR 765.101(d) and (e) </t>
  </si>
  <si>
    <t>Borrower Prospectus Information</t>
  </si>
  <si>
    <t xml:space="preserve">2418 (Business) </t>
  </si>
  <si>
    <t xml:space="preserve">Previously separated by review and response. New form combines review and response. </t>
  </si>
  <si>
    <t xml:space="preserve">7 CFR 765.102 </t>
  </si>
  <si>
    <t>Addendum to the Promissory Note or Assumption Agreement Converting to NP rates and terms</t>
  </si>
  <si>
    <t>2423 (Farmer)</t>
  </si>
  <si>
    <t xml:space="preserve">Respondents represent borrowers requesting non-program rates and terms as a result of failing to meet graduation requirements. </t>
  </si>
  <si>
    <t>765.152 (b) (7)</t>
  </si>
  <si>
    <t>Cancelling undisbursed loan funds</t>
  </si>
  <si>
    <t>2425 (Farmer)</t>
  </si>
  <si>
    <t>No change</t>
  </si>
  <si>
    <t>765.302 (d)</t>
  </si>
  <si>
    <t xml:space="preserve">Temporary amendment-consent to payment of proceeds from sale </t>
  </si>
  <si>
    <t>2450 (Farmer)</t>
  </si>
  <si>
    <t>765.305 (b)</t>
  </si>
  <si>
    <t>Assignment, acceptance/release for wool and mohair/borrower</t>
  </si>
  <si>
    <t>2465 (Farmer)</t>
  </si>
  <si>
    <t>2465 (Business)</t>
  </si>
  <si>
    <t>Subordination, Non-Disturbance, and Attornment Agreement</t>
  </si>
  <si>
    <t>2471 (Farmer)</t>
  </si>
  <si>
    <t>Respondents represent borrowers entering agreement with energy companies for suborinations.</t>
  </si>
  <si>
    <t>2471 (Business)</t>
  </si>
  <si>
    <t xml:space="preserve">Respndents represent energy company employee execuring the agreement with FSA borrower. </t>
  </si>
  <si>
    <t>765.401 (b)</t>
  </si>
  <si>
    <t>Transfer of real estate security/borrower</t>
  </si>
  <si>
    <t>2476 (Farmer)</t>
  </si>
  <si>
    <t>Transfer of real estate security/transferee</t>
  </si>
  <si>
    <t>765.401 (a) (2)</t>
  </si>
  <si>
    <t>Assumption Agreement</t>
  </si>
  <si>
    <t>2489 (Farmer)</t>
  </si>
  <si>
    <t>765.101 (a)</t>
  </si>
  <si>
    <t>Lenders’ loan underwriting standards</t>
  </si>
  <si>
    <t>Non-form (Business)</t>
  </si>
  <si>
    <t>Respondents adjusted due to increase in Guaranteed Lenders</t>
  </si>
  <si>
    <t>765.101</t>
  </si>
  <si>
    <t>Borrower documentation of inability to graduate</t>
  </si>
  <si>
    <t>Non-form (Farmer)</t>
  </si>
  <si>
    <t xml:space="preserve">Respondents adjusted due to increase in borrowers. Previous ICR input burden hours incorrectly. </t>
  </si>
  <si>
    <t>Lender documentation of borrower inability to graduate</t>
  </si>
  <si>
    <t xml:space="preserve">765.155 (c) </t>
  </si>
  <si>
    <t>Borrower request for refund of overpayment</t>
  </si>
  <si>
    <t xml:space="preserve">765.205 (c) </t>
  </si>
  <si>
    <t>Creditor consent to second subordination</t>
  </si>
  <si>
    <t xml:space="preserve">Previous ICR did not calculate burden hours correctly. </t>
  </si>
  <si>
    <t>765.202 (c )</t>
  </si>
  <si>
    <t>Assignment of insurance proceeds from 2nd subordination</t>
  </si>
  <si>
    <t>765.206 (b) (2)</t>
  </si>
  <si>
    <t>Operating plan for agency to consent to junior lien</t>
  </si>
  <si>
    <t>765.206 (b) (4)</t>
  </si>
  <si>
    <t>Junior Lienhoolder Agreement</t>
  </si>
  <si>
    <t>765.207</t>
  </si>
  <si>
    <t>Borrower request for severance agreement</t>
  </si>
  <si>
    <t>765.251, 765.252</t>
  </si>
  <si>
    <t>Request to lease security – copy of lease</t>
  </si>
  <si>
    <t>765.251, 765.253</t>
  </si>
  <si>
    <t>Request to cease operating security – copy of lease</t>
  </si>
  <si>
    <t>765.301, 765.303</t>
  </si>
  <si>
    <t>Borrower request for lienholder consent to use proceeds</t>
  </si>
  <si>
    <t>Lienholder consent to use proceeds</t>
  </si>
  <si>
    <t>765.351 (b) (2)</t>
  </si>
  <si>
    <t>Borrower requested use proceeds from timber, gravel, etc.</t>
  </si>
  <si>
    <t>Lienholder consent to use timber, gravel, etc., proceeds</t>
  </si>
  <si>
    <t>Borrower assignment of proceeds from timber, etc. to agency</t>
  </si>
  <si>
    <t>765.351 (d) (2)</t>
  </si>
  <si>
    <t>Assignment of Deed of Trust As Collateral-CA Form Only</t>
  </si>
  <si>
    <t xml:space="preserve">2400-6 CA
(Farmer)
</t>
  </si>
  <si>
    <t>765.351 (d)</t>
  </si>
  <si>
    <t>Sale of real estate – copy of contract for deed</t>
  </si>
  <si>
    <t>765.351 (e)</t>
  </si>
  <si>
    <t>Borrower request to exchange real estate property</t>
  </si>
  <si>
    <t>765.406 (b)</t>
  </si>
  <si>
    <t>Request of obligated party to withdraw</t>
  </si>
  <si>
    <t>SUBTOTAL</t>
  </si>
  <si>
    <t>TOTAL OF ALL PAGES</t>
  </si>
  <si>
    <t>TOTAL - COLUMNS "F" AND "I" = OMB 83-I, 13b; COLUMNS "H" AND "K" = OMB 83-I, 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</si>
</sst>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000"/>
    <numFmt numFmtId="166" formatCode="mmmm\ d\,\ yyyy"/>
    <numFmt numFmtId="167" formatCode="&quot;$&quot;#,##0.00"/>
    <numFmt numFmtId="168" formatCode="&quot;$&quot;#,##0"/>
    <numFmt numFmtId="169" formatCode="#,##0.000000"/>
    <numFmt numFmtId="170" formatCode="0.000000000"/>
    <numFmt numFmtId="171" formatCode="_(* #,##0_);_(* \(#,##0\);_(* &quot;-&quot;??_);_(@_)"/>
  </numFmts>
  <fonts count="23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4"/>
      <name val="Times New Roman"/>
      <family val="1"/>
    </font>
    <font>
      <b/>
      <sz val="8"/>
      <color rgb="FF000000"/>
      <name val="Calibri"/>
      <family val="2"/>
    </font>
    <font>
      <b/>
      <sz val="8"/>
      <color rgb="FF000000"/>
      <name val="Arial"/>
    </font>
    <font>
      <b/>
      <sz val="8"/>
      <name val="Arial"/>
    </font>
    <font>
      <sz val="9"/>
      <name val="Times New Roman"/>
      <family val="1"/>
    </font>
    <font>
      <b/>
      <sz val="9"/>
      <color rgb="FF000000"/>
      <name val="Calibri"/>
      <family val="2"/>
    </font>
    <font>
      <b/>
      <sz val="9"/>
      <color rgb="FF000000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000000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Protection="1"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" fontId="5" fillId="0" borderId="3" xfId="0" applyNumberFormat="1" applyFont="1" applyBorder="1" applyAlignment="1" applyProtection="1">
      <alignment vertical="center"/>
      <protection locked="0"/>
    </xf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0" xfId="0" applyFont="1" applyBorder="1"/>
    <xf numFmtId="2" fontId="3" fillId="0" borderId="13" xfId="0" applyNumberFormat="1" applyFont="1" applyBorder="1" applyAlignment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0" fontId="1" fillId="0" borderId="21" xfId="0" applyFont="1" applyBorder="1"/>
    <xf numFmtId="3" fontId="5" fillId="3" borderId="0" xfId="0" applyNumberFormat="1" applyFont="1" applyFill="1" applyAlignment="1">
      <alignment vertical="center"/>
    </xf>
    <xf numFmtId="2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23" xfId="0" applyNumberFormat="1" applyFont="1" applyFill="1" applyBorder="1" applyAlignment="1">
      <alignment vertical="center"/>
    </xf>
    <xf numFmtId="3" fontId="5" fillId="3" borderId="24" xfId="0" applyNumberFormat="1" applyFont="1" applyFill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1" fillId="0" borderId="0" xfId="0" applyNumberFormat="1" applyFont="1"/>
    <xf numFmtId="2" fontId="1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/>
    <xf numFmtId="2" fontId="10" fillId="0" borderId="3" xfId="0" applyNumberFormat="1" applyFont="1" applyBorder="1"/>
    <xf numFmtId="3" fontId="10" fillId="0" borderId="0" xfId="0" applyNumberFormat="1" applyFont="1"/>
    <xf numFmtId="3" fontId="10" fillId="0" borderId="0" xfId="0" applyNumberFormat="1" applyFont="1" applyProtection="1">
      <protection locked="0"/>
    </xf>
    <xf numFmtId="168" fontId="10" fillId="0" borderId="0" xfId="0" applyNumberFormat="1" applyFont="1"/>
    <xf numFmtId="169" fontId="10" fillId="0" borderId="0" xfId="0" applyNumberFormat="1" applyFont="1"/>
    <xf numFmtId="168" fontId="10" fillId="0" borderId="0" xfId="0" applyNumberFormat="1" applyFont="1" applyProtection="1">
      <protection locked="0"/>
    </xf>
    <xf numFmtId="3" fontId="10" fillId="0" borderId="0" xfId="0" applyNumberFormat="1" applyFont="1" applyAlignment="1">
      <alignment horizontal="left"/>
    </xf>
    <xf numFmtId="170" fontId="10" fillId="0" borderId="0" xfId="0" applyNumberFormat="1" applyFont="1" applyProtection="1">
      <protection locked="0"/>
    </xf>
    <xf numFmtId="2" fontId="7" fillId="0" borderId="14" xfId="0" applyNumberFormat="1" applyFont="1" applyBorder="1" applyAlignment="1">
      <alignment horizontal="center"/>
    </xf>
    <xf numFmtId="3" fontId="5" fillId="0" borderId="4" xfId="0" applyNumberFormat="1" applyFont="1" applyBorder="1" applyAlignment="1" applyProtection="1">
      <alignment vertical="center"/>
      <protection locked="0"/>
    </xf>
    <xf numFmtId="3" fontId="5" fillId="0" borderId="4" xfId="0" applyNumberFormat="1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19" fillId="0" borderId="25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71" fontId="5" fillId="0" borderId="25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top" wrapText="1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17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8" xfId="0" applyFont="1" applyBorder="1" applyAlignment="1">
      <alignment wrapText="1"/>
    </xf>
    <xf numFmtId="2" fontId="9" fillId="0" borderId="1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/>
    <xf numFmtId="0" fontId="5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1">
    <cellStyle name="Normal" xfId="0" builtinId="0"/>
  </cellStyles>
  <dxfs count="1"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25" dT="2026-03-23T11:37:19.85" personId="{00000000-0000-0000-0000-000000000000}" id="{3DE68555-6D4B-47B2-844B-745166834CB4}">
    <text xml:space="preserve">Previously separated by review and response. New form combines. </text>
  </threadedComment>
  <threadedComment ref="S40" dT="2026-03-23T11:33:42.91" personId="{00000000-0000-0000-0000-000000000000}" id="{1C7AA45D-D788-44D0-A30D-AC770A4FF704}">
    <text>Previous burden hour spreadsheet did not calculate burden hour correctly. Should have been 40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X84"/>
  <sheetViews>
    <sheetView tabSelected="1" topLeftCell="A34" zoomScale="106" zoomScaleNormal="106" zoomScaleSheetLayoutView="75" workbookViewId="0">
      <selection activeCell="U36" sqref="U36"/>
    </sheetView>
  </sheetViews>
  <sheetFormatPr defaultColWidth="9.140625" defaultRowHeight="12" x14ac:dyDescent="0.15"/>
  <cols>
    <col min="1" max="1" width="11.140625" style="1" customWidth="1"/>
    <col min="2" max="6" width="7.7109375" style="1" customWidth="1"/>
    <col min="7" max="7" width="10.28515625" style="20" customWidth="1"/>
    <col min="8" max="8" width="9.140625" style="3"/>
    <col min="9" max="9" width="11.5703125" style="3" bestFit="1" customWidth="1"/>
    <col min="10" max="10" width="14" style="1" customWidth="1"/>
    <col min="11" max="11" width="9.42578125" style="3" bestFit="1" customWidth="1"/>
    <col min="12" max="13" width="13.42578125" style="1" customWidth="1"/>
    <col min="14" max="14" width="8.140625" style="3" customWidth="1"/>
    <col min="15" max="15" width="7.85546875" style="3" customWidth="1"/>
    <col min="16" max="16" width="9.140625" style="27" customWidth="1"/>
    <col min="17" max="17" width="9.5703125" style="26" customWidth="1"/>
    <col min="18" max="18" width="12.7109375" style="26" customWidth="1"/>
    <col min="19" max="19" width="10.42578125" style="86" bestFit="1" customWidth="1"/>
    <col min="20" max="21" width="9.140625" style="87"/>
    <col min="22" max="23" width="9.140625" style="1"/>
    <col min="24" max="24" width="66.42578125" style="1" customWidth="1"/>
    <col min="25" max="16384" width="9.140625" style="1"/>
  </cols>
  <sheetData>
    <row r="1" spans="1:21" ht="10.9" customHeight="1" x14ac:dyDescent="0.2">
      <c r="A1" s="126" t="s">
        <v>0</v>
      </c>
      <c r="B1" s="127"/>
      <c r="C1" s="127"/>
      <c r="D1" s="127"/>
      <c r="E1" s="127"/>
      <c r="F1" s="127"/>
      <c r="G1" s="127"/>
      <c r="H1" s="128"/>
      <c r="I1" s="137" t="s">
        <v>1</v>
      </c>
      <c r="J1" s="138"/>
      <c r="K1" s="138"/>
      <c r="L1" s="138"/>
      <c r="M1" s="138"/>
      <c r="N1" s="139"/>
      <c r="O1" s="94" t="s">
        <v>2</v>
      </c>
      <c r="P1" s="135" t="s">
        <v>3</v>
      </c>
      <c r="Q1" s="40"/>
      <c r="R1" s="41"/>
    </row>
    <row r="2" spans="1:21" ht="8.25" customHeight="1" x14ac:dyDescent="0.15">
      <c r="A2" s="129"/>
      <c r="B2" s="130"/>
      <c r="C2" s="130"/>
      <c r="D2" s="130"/>
      <c r="E2" s="130"/>
      <c r="F2" s="130"/>
      <c r="G2" s="130"/>
      <c r="H2" s="131"/>
      <c r="I2" s="15"/>
      <c r="K2" s="1"/>
      <c r="N2" s="8"/>
      <c r="O2" s="1"/>
      <c r="P2" s="136"/>
      <c r="Q2" s="32"/>
      <c r="R2" s="33"/>
    </row>
    <row r="3" spans="1:21" ht="12.75" customHeight="1" x14ac:dyDescent="0.15">
      <c r="A3" s="129"/>
      <c r="B3" s="130"/>
      <c r="C3" s="130"/>
      <c r="D3" s="130"/>
      <c r="E3" s="130"/>
      <c r="F3" s="130"/>
      <c r="G3" s="130"/>
      <c r="H3" s="131"/>
      <c r="I3" s="109" t="s">
        <v>4</v>
      </c>
      <c r="J3" s="110"/>
      <c r="K3" s="110"/>
      <c r="L3" s="110"/>
      <c r="M3" s="110"/>
      <c r="N3" s="111"/>
      <c r="Q3" s="32"/>
      <c r="R3" s="33"/>
    </row>
    <row r="4" spans="1:21" ht="8.25" customHeight="1" x14ac:dyDescent="0.15">
      <c r="A4" s="129"/>
      <c r="B4" s="130"/>
      <c r="C4" s="130"/>
      <c r="D4" s="130"/>
      <c r="E4" s="130"/>
      <c r="F4" s="130"/>
      <c r="G4" s="130"/>
      <c r="H4" s="131"/>
      <c r="I4" s="112"/>
      <c r="J4" s="110"/>
      <c r="K4" s="110"/>
      <c r="L4" s="110"/>
      <c r="M4" s="110"/>
      <c r="N4" s="111"/>
      <c r="O4" s="6" t="s">
        <v>5</v>
      </c>
      <c r="Q4" s="32"/>
      <c r="R4" s="33"/>
    </row>
    <row r="5" spans="1:21" ht="8.25" customHeight="1" x14ac:dyDescent="0.15">
      <c r="A5" s="129"/>
      <c r="B5" s="130"/>
      <c r="C5" s="130"/>
      <c r="D5" s="130"/>
      <c r="E5" s="130"/>
      <c r="F5" s="130"/>
      <c r="G5" s="130"/>
      <c r="H5" s="131"/>
      <c r="I5" s="112"/>
      <c r="J5" s="110"/>
      <c r="K5" s="110"/>
      <c r="L5" s="110"/>
      <c r="M5" s="110"/>
      <c r="N5" s="111"/>
      <c r="O5" s="122">
        <v>46084</v>
      </c>
      <c r="P5" s="123"/>
      <c r="Q5" s="32"/>
      <c r="R5" s="33"/>
    </row>
    <row r="6" spans="1:21" ht="9" customHeight="1" x14ac:dyDescent="0.15">
      <c r="A6" s="129"/>
      <c r="B6" s="130"/>
      <c r="C6" s="130"/>
      <c r="D6" s="130"/>
      <c r="E6" s="130"/>
      <c r="F6" s="130"/>
      <c r="G6" s="130"/>
      <c r="H6" s="131"/>
      <c r="I6" s="112"/>
      <c r="J6" s="110"/>
      <c r="K6" s="110"/>
      <c r="L6" s="110"/>
      <c r="M6" s="110"/>
      <c r="N6" s="111"/>
      <c r="O6" s="124"/>
      <c r="P6" s="125"/>
      <c r="Q6" s="32"/>
      <c r="R6" s="33"/>
    </row>
    <row r="7" spans="1:21" ht="8.25" customHeight="1" x14ac:dyDescent="0.15">
      <c r="A7" s="129"/>
      <c r="B7" s="130"/>
      <c r="C7" s="130"/>
      <c r="D7" s="130"/>
      <c r="E7" s="130"/>
      <c r="F7" s="130"/>
      <c r="G7" s="130"/>
      <c r="H7" s="131"/>
      <c r="I7" s="112"/>
      <c r="J7" s="110"/>
      <c r="K7" s="110"/>
      <c r="L7" s="110"/>
      <c r="M7" s="110"/>
      <c r="N7" s="111"/>
      <c r="O7" s="1"/>
      <c r="Q7" s="32"/>
      <c r="R7" s="33"/>
    </row>
    <row r="8" spans="1:21" ht="4.5" customHeight="1" x14ac:dyDescent="0.15">
      <c r="A8" s="129"/>
      <c r="B8" s="130"/>
      <c r="C8" s="130"/>
      <c r="D8" s="130"/>
      <c r="E8" s="130"/>
      <c r="F8" s="130"/>
      <c r="G8" s="130"/>
      <c r="H8" s="131"/>
      <c r="I8" s="112"/>
      <c r="J8" s="110"/>
      <c r="K8" s="110"/>
      <c r="L8" s="110"/>
      <c r="M8" s="110"/>
      <c r="N8" s="111"/>
      <c r="Q8" s="34"/>
      <c r="R8" s="35"/>
    </row>
    <row r="9" spans="1:21" ht="8.25" hidden="1" customHeight="1" x14ac:dyDescent="0.15">
      <c r="A9" s="132"/>
      <c r="B9" s="133"/>
      <c r="C9" s="133"/>
      <c r="D9" s="133"/>
      <c r="E9" s="133"/>
      <c r="F9" s="133"/>
      <c r="G9" s="133"/>
      <c r="H9" s="134"/>
      <c r="I9" s="113"/>
      <c r="J9" s="114"/>
      <c r="K9" s="114"/>
      <c r="L9" s="114"/>
      <c r="M9" s="114"/>
      <c r="N9" s="115"/>
      <c r="Q9" s="34"/>
      <c r="R9" s="35"/>
    </row>
    <row r="10" spans="1:21" x14ac:dyDescent="0.15">
      <c r="A10" s="140" t="s">
        <v>6</v>
      </c>
      <c r="B10" s="141"/>
      <c r="C10" s="141"/>
      <c r="D10" s="141"/>
      <c r="E10" s="141"/>
      <c r="F10" s="142"/>
      <c r="G10" s="45"/>
      <c r="H10" s="146" t="s">
        <v>7</v>
      </c>
      <c r="I10" s="117"/>
      <c r="J10" s="117"/>
      <c r="K10" s="117"/>
      <c r="L10" s="117"/>
      <c r="M10" s="117"/>
      <c r="N10" s="117"/>
      <c r="O10" s="117"/>
      <c r="P10" s="118"/>
      <c r="Q10" s="36"/>
      <c r="R10" s="37"/>
    </row>
    <row r="11" spans="1:21" x14ac:dyDescent="0.15">
      <c r="A11" s="143"/>
      <c r="B11" s="144"/>
      <c r="C11" s="144"/>
      <c r="D11" s="144"/>
      <c r="E11" s="144"/>
      <c r="F11" s="145"/>
      <c r="G11" s="21"/>
      <c r="H11" s="119"/>
      <c r="I11" s="120"/>
      <c r="J11" s="120"/>
      <c r="K11" s="120"/>
      <c r="L11" s="120"/>
      <c r="M11" s="120"/>
      <c r="N11" s="120"/>
      <c r="O11" s="120"/>
      <c r="P11" s="121"/>
      <c r="Q11" s="36"/>
      <c r="R11" s="37"/>
    </row>
    <row r="12" spans="1:21" ht="8.25" x14ac:dyDescent="0.15">
      <c r="A12" s="7"/>
      <c r="F12" s="8"/>
      <c r="G12" s="21"/>
      <c r="H12" s="161" t="s">
        <v>8</v>
      </c>
      <c r="I12" s="162"/>
      <c r="J12" s="162"/>
      <c r="K12" s="162"/>
      <c r="L12" s="163"/>
      <c r="M12" s="97"/>
      <c r="N12" s="116" t="s">
        <v>9</v>
      </c>
      <c r="O12" s="117"/>
      <c r="P12" s="118"/>
      <c r="Q12" s="116" t="s">
        <v>10</v>
      </c>
      <c r="R12" s="149"/>
      <c r="S12" s="103" t="s">
        <v>11</v>
      </c>
      <c r="T12" s="104"/>
      <c r="U12" s="104"/>
    </row>
    <row r="13" spans="1:21" ht="8.25" x14ac:dyDescent="0.15">
      <c r="A13" s="9"/>
      <c r="F13" s="8"/>
      <c r="G13" s="21"/>
      <c r="H13" s="164"/>
      <c r="I13" s="165"/>
      <c r="J13" s="165"/>
      <c r="K13" s="165"/>
      <c r="L13" s="166"/>
      <c r="M13" s="98"/>
      <c r="N13" s="119"/>
      <c r="O13" s="120"/>
      <c r="P13" s="121"/>
      <c r="Q13" s="150"/>
      <c r="R13" s="151"/>
      <c r="S13" s="104"/>
      <c r="T13" s="104"/>
      <c r="U13" s="104"/>
    </row>
    <row r="14" spans="1:21" ht="12.75" x14ac:dyDescent="0.2">
      <c r="A14" s="9"/>
      <c r="F14" s="8"/>
      <c r="G14" s="22"/>
      <c r="H14" s="10"/>
      <c r="I14" s="7"/>
      <c r="J14" s="7"/>
      <c r="K14" s="7"/>
      <c r="L14" s="167" t="s">
        <v>12</v>
      </c>
      <c r="M14" s="168"/>
      <c r="N14" s="7"/>
      <c r="O14" s="7"/>
      <c r="P14" s="28" t="s">
        <v>13</v>
      </c>
      <c r="Q14" s="38"/>
      <c r="R14" s="80"/>
      <c r="S14" s="105" t="s">
        <v>14</v>
      </c>
      <c r="T14" s="106" t="s">
        <v>15</v>
      </c>
      <c r="U14" s="106" t="s">
        <v>16</v>
      </c>
    </row>
    <row r="15" spans="1:21" ht="12.75" x14ac:dyDescent="0.2">
      <c r="A15" s="9"/>
      <c r="F15" s="8"/>
      <c r="G15" s="23" t="s">
        <v>17</v>
      </c>
      <c r="H15" s="12" t="s">
        <v>18</v>
      </c>
      <c r="I15" s="11" t="s">
        <v>19</v>
      </c>
      <c r="J15" s="11" t="s">
        <v>20</v>
      </c>
      <c r="K15" s="11" t="s">
        <v>21</v>
      </c>
      <c r="L15" s="158" t="s">
        <v>22</v>
      </c>
      <c r="M15" s="169"/>
      <c r="N15" s="11" t="s">
        <v>23</v>
      </c>
      <c r="O15" s="11" t="s">
        <v>24</v>
      </c>
      <c r="P15" s="28" t="s">
        <v>25</v>
      </c>
      <c r="Q15" s="39" t="s">
        <v>26</v>
      </c>
      <c r="R15" s="39" t="s">
        <v>13</v>
      </c>
      <c r="S15" s="105"/>
      <c r="T15" s="106"/>
      <c r="U15" s="106"/>
    </row>
    <row r="16" spans="1:21" ht="12.75" x14ac:dyDescent="0.2">
      <c r="A16" s="11" t="s">
        <v>27</v>
      </c>
      <c r="B16" s="158" t="s">
        <v>28</v>
      </c>
      <c r="C16" s="159"/>
      <c r="D16" s="159"/>
      <c r="E16" s="159"/>
      <c r="F16" s="160"/>
      <c r="G16" s="23" t="s">
        <v>29</v>
      </c>
      <c r="H16" s="12" t="s">
        <v>30</v>
      </c>
      <c r="I16" s="11" t="s">
        <v>31</v>
      </c>
      <c r="J16" s="11" t="s">
        <v>31</v>
      </c>
      <c r="K16" s="11" t="s">
        <v>32</v>
      </c>
      <c r="L16" s="147" t="s">
        <v>33</v>
      </c>
      <c r="M16" s="148"/>
      <c r="N16" s="11" t="s">
        <v>25</v>
      </c>
      <c r="O16" s="11" t="s">
        <v>34</v>
      </c>
      <c r="P16" s="28" t="s">
        <v>35</v>
      </c>
      <c r="Q16" s="39" t="s">
        <v>36</v>
      </c>
      <c r="R16" s="39" t="s">
        <v>26</v>
      </c>
      <c r="S16" s="105"/>
      <c r="T16" s="106"/>
      <c r="U16" s="106"/>
    </row>
    <row r="17" spans="1:24" ht="8.25" customHeight="1" x14ac:dyDescent="0.15">
      <c r="A17" s="11" t="s">
        <v>37</v>
      </c>
      <c r="F17" s="8"/>
      <c r="G17" s="23" t="s">
        <v>38</v>
      </c>
      <c r="H17" s="8"/>
      <c r="I17" s="11" t="s">
        <v>39</v>
      </c>
      <c r="J17" s="11" t="s">
        <v>40</v>
      </c>
      <c r="K17" s="11" t="s">
        <v>41</v>
      </c>
      <c r="L17" s="11"/>
      <c r="M17" s="11"/>
      <c r="N17" s="11" t="s">
        <v>42</v>
      </c>
      <c r="O17" s="11" t="s">
        <v>25</v>
      </c>
      <c r="P17" s="29" t="s">
        <v>43</v>
      </c>
      <c r="Q17" s="39" t="s">
        <v>44</v>
      </c>
      <c r="R17" s="39" t="s">
        <v>45</v>
      </c>
      <c r="S17" s="105"/>
      <c r="T17" s="106"/>
      <c r="U17" s="106"/>
    </row>
    <row r="18" spans="1:24" ht="12.75" customHeight="1" x14ac:dyDescent="0.15">
      <c r="A18" s="9"/>
      <c r="F18" s="8"/>
      <c r="G18" s="24"/>
      <c r="H18" s="8"/>
      <c r="I18" s="11" t="s">
        <v>46</v>
      </c>
      <c r="J18" s="11"/>
      <c r="K18" s="11"/>
      <c r="L18" s="11" t="s">
        <v>47</v>
      </c>
      <c r="M18" s="11" t="s">
        <v>48</v>
      </c>
      <c r="N18" s="11"/>
      <c r="O18" s="11" t="s">
        <v>49</v>
      </c>
      <c r="P18" s="28"/>
      <c r="Q18" s="38"/>
      <c r="R18" s="38"/>
      <c r="S18" s="105"/>
      <c r="T18" s="106"/>
      <c r="U18" s="106"/>
    </row>
    <row r="19" spans="1:24" ht="12.75" customHeight="1" x14ac:dyDescent="0.15">
      <c r="A19" s="13" t="s">
        <v>50</v>
      </c>
      <c r="B19" s="158" t="s">
        <v>51</v>
      </c>
      <c r="C19" s="159"/>
      <c r="D19" s="159"/>
      <c r="E19" s="159"/>
      <c r="F19" s="160"/>
      <c r="G19" s="25" t="s">
        <v>52</v>
      </c>
      <c r="H19" s="14" t="s">
        <v>53</v>
      </c>
      <c r="I19" s="13" t="s">
        <v>54</v>
      </c>
      <c r="J19" s="13" t="s">
        <v>55</v>
      </c>
      <c r="K19" s="13" t="s">
        <v>56</v>
      </c>
      <c r="L19" s="13"/>
      <c r="M19" s="13"/>
      <c r="N19" s="13" t="s">
        <v>57</v>
      </c>
      <c r="O19" s="13" t="s">
        <v>58</v>
      </c>
      <c r="P19" s="30" t="s">
        <v>59</v>
      </c>
      <c r="Q19" s="42" t="s">
        <v>60</v>
      </c>
      <c r="R19" s="42" t="s">
        <v>61</v>
      </c>
      <c r="S19" s="105"/>
      <c r="T19" s="106"/>
      <c r="U19" s="106"/>
      <c r="V19" s="107" t="s">
        <v>62</v>
      </c>
      <c r="W19" s="108"/>
      <c r="X19" s="108"/>
    </row>
    <row r="20" spans="1:24" s="2" customFormat="1" ht="45" customHeight="1" x14ac:dyDescent="0.2">
      <c r="A20" s="95" t="s">
        <v>63</v>
      </c>
      <c r="B20" s="155" t="s">
        <v>64</v>
      </c>
      <c r="C20" s="156"/>
      <c r="D20" s="156"/>
      <c r="E20" s="156"/>
      <c r="F20" s="157"/>
      <c r="G20" s="96" t="s">
        <v>65</v>
      </c>
      <c r="H20" s="65">
        <v>79</v>
      </c>
      <c r="I20" s="4">
        <v>1</v>
      </c>
      <c r="J20" s="46">
        <f>SUM(H20*I20)</f>
        <v>79</v>
      </c>
      <c r="K20" s="43">
        <v>0.33</v>
      </c>
      <c r="L20" s="60"/>
      <c r="M20" s="61">
        <f t="shared" ref="M20:M29" si="0">SUM(J20*K20)</f>
        <v>26.07</v>
      </c>
      <c r="N20" s="4"/>
      <c r="O20" s="5"/>
      <c r="P20" s="31"/>
      <c r="Q20" s="44">
        <v>47.99</v>
      </c>
      <c r="R20" s="81">
        <f t="shared" ref="R20:R27" si="1">SUM(M20*Q20)</f>
        <v>1251.0993000000001</v>
      </c>
      <c r="S20" s="88">
        <v>21</v>
      </c>
      <c r="T20" s="90">
        <f>M20-S20</f>
        <v>5.07</v>
      </c>
      <c r="V20" s="99" t="s">
        <v>66</v>
      </c>
      <c r="W20" s="100"/>
      <c r="X20" s="100"/>
    </row>
    <row r="21" spans="1:24" s="2" customFormat="1" ht="30" customHeight="1" x14ac:dyDescent="0.2">
      <c r="A21" s="95">
        <v>765.30200000000002</v>
      </c>
      <c r="B21" s="152" t="s">
        <v>67</v>
      </c>
      <c r="C21" s="170"/>
      <c r="D21" s="170"/>
      <c r="E21" s="170"/>
      <c r="F21" s="171"/>
      <c r="G21" s="96" t="s">
        <v>68</v>
      </c>
      <c r="H21" s="63">
        <v>66490</v>
      </c>
      <c r="I21" s="4">
        <v>1</v>
      </c>
      <c r="J21" s="46">
        <f t="shared" ref="J21:J55" si="2">SUM(H21*I21)</f>
        <v>66490</v>
      </c>
      <c r="K21" s="43">
        <v>0.33</v>
      </c>
      <c r="L21" s="60"/>
      <c r="M21" s="61">
        <f t="shared" si="0"/>
        <v>21941.7</v>
      </c>
      <c r="N21" s="4"/>
      <c r="O21" s="5"/>
      <c r="P21" s="31"/>
      <c r="Q21" s="44">
        <v>47.99</v>
      </c>
      <c r="R21" s="81">
        <f t="shared" si="1"/>
        <v>1052982.1830000002</v>
      </c>
      <c r="S21" s="91">
        <v>21676</v>
      </c>
      <c r="T21" s="90">
        <f>M21-S21</f>
        <v>265.70000000000073</v>
      </c>
      <c r="V21" s="99" t="s">
        <v>69</v>
      </c>
      <c r="W21" s="100"/>
      <c r="X21" s="100"/>
    </row>
    <row r="22" spans="1:24" s="2" customFormat="1" ht="35.1" customHeight="1" x14ac:dyDescent="0.2">
      <c r="A22" s="95" t="s">
        <v>70</v>
      </c>
      <c r="B22" s="152" t="s">
        <v>71</v>
      </c>
      <c r="C22" s="172"/>
      <c r="D22" s="172"/>
      <c r="E22" s="172"/>
      <c r="F22" s="173"/>
      <c r="G22" s="96" t="s">
        <v>68</v>
      </c>
      <c r="H22" s="66">
        <v>4433</v>
      </c>
      <c r="I22" s="4">
        <v>2</v>
      </c>
      <c r="J22" s="46">
        <f>SUM(H22*I22)</f>
        <v>8866</v>
      </c>
      <c r="K22" s="43">
        <v>0.16600000000000001</v>
      </c>
      <c r="L22" s="60"/>
      <c r="M22" s="61">
        <f t="shared" si="0"/>
        <v>1471.7560000000001</v>
      </c>
      <c r="N22" s="4"/>
      <c r="O22" s="5"/>
      <c r="P22" s="31"/>
      <c r="Q22" s="44">
        <v>47.99</v>
      </c>
      <c r="R22" s="81">
        <f t="shared" si="1"/>
        <v>70629.57044000001</v>
      </c>
      <c r="S22" s="91">
        <v>1454</v>
      </c>
      <c r="T22" s="90">
        <f>M22-S22</f>
        <v>17.756000000000085</v>
      </c>
      <c r="V22" s="99" t="s">
        <v>69</v>
      </c>
      <c r="W22" s="100"/>
      <c r="X22" s="100"/>
    </row>
    <row r="23" spans="1:24" s="2" customFormat="1" ht="35.1" customHeight="1" x14ac:dyDescent="0.2">
      <c r="A23" s="95" t="s">
        <v>72</v>
      </c>
      <c r="B23" s="152" t="s">
        <v>73</v>
      </c>
      <c r="C23" s="153"/>
      <c r="D23" s="153"/>
      <c r="E23" s="153"/>
      <c r="F23" s="154"/>
      <c r="G23" s="96" t="s">
        <v>74</v>
      </c>
      <c r="H23" s="66">
        <v>3012</v>
      </c>
      <c r="I23" s="4">
        <v>1</v>
      </c>
      <c r="J23" s="46">
        <f>SUM(H23*I23)</f>
        <v>3012</v>
      </c>
      <c r="K23" s="43">
        <v>0.5</v>
      </c>
      <c r="L23" s="60"/>
      <c r="M23" s="61">
        <f>SUM(J23*K23)</f>
        <v>1506</v>
      </c>
      <c r="N23" s="4"/>
      <c r="O23" s="5"/>
      <c r="P23" s="31"/>
      <c r="Q23" s="44">
        <v>47.99</v>
      </c>
      <c r="R23" s="81">
        <f>SUM(M23*Q23)</f>
        <v>72272.94</v>
      </c>
      <c r="S23" s="91">
        <v>2750</v>
      </c>
      <c r="T23" s="89"/>
      <c r="U23" s="90">
        <f t="shared" ref="U23:U54" si="3">M23-S23</f>
        <v>-1244</v>
      </c>
      <c r="V23" s="99" t="s">
        <v>75</v>
      </c>
      <c r="W23" s="100"/>
      <c r="X23" s="100"/>
    </row>
    <row r="24" spans="1:24" s="2" customFormat="1" ht="35.1" customHeight="1" x14ac:dyDescent="0.2">
      <c r="A24" s="95" t="s">
        <v>76</v>
      </c>
      <c r="B24" s="152" t="s">
        <v>77</v>
      </c>
      <c r="C24" s="153"/>
      <c r="D24" s="153"/>
      <c r="E24" s="153"/>
      <c r="F24" s="154"/>
      <c r="G24" s="96" t="s">
        <v>78</v>
      </c>
      <c r="H24" s="66">
        <v>8728</v>
      </c>
      <c r="I24" s="4">
        <v>1</v>
      </c>
      <c r="J24" s="46">
        <f>SUM(H24*I24)</f>
        <v>8728</v>
      </c>
      <c r="K24" s="43">
        <v>0.5</v>
      </c>
      <c r="L24" s="60"/>
      <c r="M24" s="61">
        <f>SUM(J24*K24)</f>
        <v>4364</v>
      </c>
      <c r="N24" s="4"/>
      <c r="O24" s="5"/>
      <c r="P24" s="31"/>
      <c r="Q24" s="44">
        <v>47.99</v>
      </c>
      <c r="R24" s="81">
        <f>SUM(M24*Q24)</f>
        <v>209428.36000000002</v>
      </c>
      <c r="S24" s="91">
        <v>1091</v>
      </c>
      <c r="T24" s="89"/>
      <c r="U24" s="90">
        <f t="shared" si="3"/>
        <v>3273</v>
      </c>
      <c r="V24" s="99" t="s">
        <v>79</v>
      </c>
      <c r="W24" s="100"/>
      <c r="X24" s="100"/>
    </row>
    <row r="25" spans="1:24" s="2" customFormat="1" ht="38.25" x14ac:dyDescent="0.2">
      <c r="A25" s="95" t="s">
        <v>80</v>
      </c>
      <c r="B25" s="152" t="s">
        <v>81</v>
      </c>
      <c r="C25" s="153"/>
      <c r="D25" s="153"/>
      <c r="E25" s="153"/>
      <c r="F25" s="154"/>
      <c r="G25" s="96" t="s">
        <v>82</v>
      </c>
      <c r="H25" s="63">
        <f>3663</f>
        <v>3663</v>
      </c>
      <c r="I25" s="4">
        <v>1</v>
      </c>
      <c r="J25" s="46">
        <f>SUM(H25*I25)</f>
        <v>3663</v>
      </c>
      <c r="K25" s="64">
        <v>0.67</v>
      </c>
      <c r="L25" s="60"/>
      <c r="M25" s="61">
        <f>SUM(J25*K25)</f>
        <v>2454.21</v>
      </c>
      <c r="N25" s="4"/>
      <c r="O25" s="5"/>
      <c r="P25" s="31"/>
      <c r="Q25" s="44">
        <v>42.21</v>
      </c>
      <c r="R25" s="82">
        <f>SUM(M25*Q25)</f>
        <v>103592.2041</v>
      </c>
      <c r="S25" s="88">
        <f>2412+301</f>
        <v>2713</v>
      </c>
      <c r="T25" s="89"/>
      <c r="U25" s="90">
        <f t="shared" si="3"/>
        <v>-258.78999999999996</v>
      </c>
      <c r="V25" s="101" t="s">
        <v>83</v>
      </c>
      <c r="W25" s="102"/>
      <c r="X25" s="102"/>
    </row>
    <row r="26" spans="1:24" s="2" customFormat="1" ht="37.5" customHeight="1" x14ac:dyDescent="0.2">
      <c r="A26" s="95" t="s">
        <v>84</v>
      </c>
      <c r="B26" s="152" t="s">
        <v>85</v>
      </c>
      <c r="C26" s="153"/>
      <c r="D26" s="153"/>
      <c r="E26" s="153"/>
      <c r="F26" s="154"/>
      <c r="G26" s="96" t="s">
        <v>86</v>
      </c>
      <c r="H26" s="67">
        <v>4844</v>
      </c>
      <c r="I26" s="4">
        <v>1</v>
      </c>
      <c r="J26" s="46">
        <f>SUM(H26*I26)</f>
        <v>4844</v>
      </c>
      <c r="K26" s="43">
        <v>0.25</v>
      </c>
      <c r="L26" s="60"/>
      <c r="M26" s="61">
        <f>SUM(J26*K26)</f>
        <v>1211</v>
      </c>
      <c r="N26" s="4"/>
      <c r="O26" s="5"/>
      <c r="P26" s="31"/>
      <c r="Q26" s="44">
        <v>47.99</v>
      </c>
      <c r="R26" s="82">
        <f>SUM(M26*Q26)</f>
        <v>58115.89</v>
      </c>
      <c r="S26" s="88">
        <v>0</v>
      </c>
      <c r="T26" s="90">
        <f>M26-S26</f>
        <v>1211</v>
      </c>
      <c r="V26" s="99" t="s">
        <v>87</v>
      </c>
      <c r="W26" s="100"/>
      <c r="X26" s="100"/>
    </row>
    <row r="27" spans="1:24" s="2" customFormat="1" ht="30" customHeight="1" x14ac:dyDescent="0.2">
      <c r="A27" s="95" t="s">
        <v>88</v>
      </c>
      <c r="B27" s="152" t="s">
        <v>89</v>
      </c>
      <c r="C27" s="170"/>
      <c r="D27" s="170"/>
      <c r="E27" s="170"/>
      <c r="F27" s="171"/>
      <c r="G27" s="96" t="s">
        <v>90</v>
      </c>
      <c r="H27" s="46">
        <v>500</v>
      </c>
      <c r="I27" s="4">
        <v>1</v>
      </c>
      <c r="J27" s="46">
        <f t="shared" si="2"/>
        <v>500</v>
      </c>
      <c r="K27" s="43">
        <v>0.16600000000000001</v>
      </c>
      <c r="L27" s="60"/>
      <c r="M27" s="61">
        <f t="shared" si="0"/>
        <v>83</v>
      </c>
      <c r="N27" s="4"/>
      <c r="O27" s="5"/>
      <c r="P27" s="31"/>
      <c r="Q27" s="44">
        <v>47.99</v>
      </c>
      <c r="R27" s="81">
        <f t="shared" si="1"/>
        <v>3983.17</v>
      </c>
      <c r="S27" s="88">
        <v>83</v>
      </c>
      <c r="T27" s="89"/>
      <c r="U27" s="90">
        <f t="shared" si="3"/>
        <v>0</v>
      </c>
      <c r="V27" s="99" t="s">
        <v>91</v>
      </c>
      <c r="W27" s="100"/>
      <c r="X27" s="100"/>
    </row>
    <row r="28" spans="1:24" s="2" customFormat="1" ht="30" customHeight="1" x14ac:dyDescent="0.2">
      <c r="A28" s="95" t="s">
        <v>92</v>
      </c>
      <c r="B28" s="152" t="s">
        <v>93</v>
      </c>
      <c r="C28" s="153"/>
      <c r="D28" s="153"/>
      <c r="E28" s="153"/>
      <c r="F28" s="154"/>
      <c r="G28" s="96" t="s">
        <v>94</v>
      </c>
      <c r="H28" s="46">
        <v>500</v>
      </c>
      <c r="I28" s="4">
        <v>1</v>
      </c>
      <c r="J28" s="46">
        <f t="shared" si="2"/>
        <v>500</v>
      </c>
      <c r="K28" s="43">
        <v>0.16600000000000001</v>
      </c>
      <c r="L28" s="60"/>
      <c r="M28" s="61">
        <f t="shared" si="0"/>
        <v>83</v>
      </c>
      <c r="N28" s="4"/>
      <c r="O28" s="5"/>
      <c r="P28" s="31"/>
      <c r="Q28" s="44">
        <v>47.99</v>
      </c>
      <c r="R28" s="81">
        <f>SUM(M28*Q28)</f>
        <v>3983.17</v>
      </c>
      <c r="S28" s="88">
        <v>83</v>
      </c>
      <c r="T28" s="89"/>
      <c r="U28" s="90">
        <f t="shared" si="3"/>
        <v>0</v>
      </c>
      <c r="V28" s="99" t="s">
        <v>91</v>
      </c>
      <c r="W28" s="100"/>
      <c r="X28" s="100"/>
    </row>
    <row r="29" spans="1:24" s="2" customFormat="1" ht="40.15" customHeight="1" x14ac:dyDescent="0.2">
      <c r="A29" s="95" t="s">
        <v>95</v>
      </c>
      <c r="B29" s="152" t="s">
        <v>96</v>
      </c>
      <c r="C29" s="153"/>
      <c r="D29" s="153"/>
      <c r="E29" s="153"/>
      <c r="F29" s="154"/>
      <c r="G29" s="96" t="s">
        <v>97</v>
      </c>
      <c r="H29" s="46">
        <v>25</v>
      </c>
      <c r="I29" s="4">
        <v>1</v>
      </c>
      <c r="J29" s="46">
        <f t="shared" si="2"/>
        <v>25</v>
      </c>
      <c r="K29" s="43">
        <v>0.16600000000000001</v>
      </c>
      <c r="L29" s="61"/>
      <c r="M29" s="61">
        <f t="shared" si="0"/>
        <v>4.1500000000000004</v>
      </c>
      <c r="N29" s="4"/>
      <c r="O29" s="5"/>
      <c r="P29" s="31"/>
      <c r="Q29" s="44">
        <v>47.99</v>
      </c>
      <c r="R29" s="81">
        <f>SUM(M29*Q29)</f>
        <v>199.15850000000003</v>
      </c>
      <c r="S29" s="88">
        <v>4</v>
      </c>
      <c r="T29" s="89"/>
      <c r="U29" s="90">
        <f t="shared" si="3"/>
        <v>0.15000000000000036</v>
      </c>
      <c r="V29" s="99" t="s">
        <v>91</v>
      </c>
      <c r="W29" s="100"/>
      <c r="X29" s="100"/>
    </row>
    <row r="30" spans="1:24" s="2" customFormat="1" ht="42.75" customHeight="1" x14ac:dyDescent="0.2">
      <c r="A30" s="95" t="s">
        <v>95</v>
      </c>
      <c r="B30" s="152" t="s">
        <v>96</v>
      </c>
      <c r="C30" s="153"/>
      <c r="D30" s="153"/>
      <c r="E30" s="153"/>
      <c r="F30" s="154"/>
      <c r="G30" s="96" t="s">
        <v>98</v>
      </c>
      <c r="H30" s="46">
        <v>25</v>
      </c>
      <c r="I30" s="4">
        <v>1</v>
      </c>
      <c r="J30" s="46">
        <f t="shared" si="2"/>
        <v>25</v>
      </c>
      <c r="K30" s="43">
        <v>0.16600000000000001</v>
      </c>
      <c r="L30" s="60"/>
      <c r="M30" s="61">
        <f t="shared" ref="M30:M54" si="4">SUM(J30*K30)</f>
        <v>4.1500000000000004</v>
      </c>
      <c r="N30" s="4"/>
      <c r="O30" s="5"/>
      <c r="P30" s="31"/>
      <c r="Q30" s="44">
        <v>42.21</v>
      </c>
      <c r="R30" s="82">
        <f>SUM(M30*Q30)</f>
        <v>175.17150000000001</v>
      </c>
      <c r="S30" s="88">
        <v>4</v>
      </c>
      <c r="T30" s="89"/>
      <c r="U30" s="90">
        <f t="shared" si="3"/>
        <v>0.15000000000000036</v>
      </c>
      <c r="V30" s="99" t="s">
        <v>91</v>
      </c>
      <c r="W30" s="100"/>
      <c r="X30" s="100"/>
    </row>
    <row r="31" spans="1:24" s="2" customFormat="1" ht="42.75" customHeight="1" x14ac:dyDescent="0.2">
      <c r="A31" s="95" t="s">
        <v>76</v>
      </c>
      <c r="B31" s="152" t="s">
        <v>99</v>
      </c>
      <c r="C31" s="153"/>
      <c r="D31" s="153"/>
      <c r="E31" s="153"/>
      <c r="F31" s="154"/>
      <c r="G31" s="96" t="s">
        <v>100</v>
      </c>
      <c r="H31" s="46">
        <v>280</v>
      </c>
      <c r="I31" s="4">
        <v>1</v>
      </c>
      <c r="J31" s="46">
        <f t="shared" si="2"/>
        <v>280</v>
      </c>
      <c r="K31" s="43">
        <v>0.33</v>
      </c>
      <c r="L31" s="60"/>
      <c r="M31" s="61">
        <f t="shared" si="4"/>
        <v>92.4</v>
      </c>
      <c r="N31" s="4"/>
      <c r="O31" s="5"/>
      <c r="P31" s="31"/>
      <c r="Q31" s="44">
        <v>47.99</v>
      </c>
      <c r="R31" s="82">
        <f t="shared" ref="R31:R34" si="5">SUM(M31*Q31)</f>
        <v>4434.2760000000007</v>
      </c>
      <c r="S31" s="88">
        <v>0</v>
      </c>
      <c r="T31" s="90">
        <f t="shared" ref="T31:T38" si="6">M31-S31</f>
        <v>92.4</v>
      </c>
      <c r="V31" s="99" t="s">
        <v>101</v>
      </c>
      <c r="W31" s="100"/>
      <c r="X31" s="100"/>
    </row>
    <row r="32" spans="1:24" s="2" customFormat="1" ht="25.5" x14ac:dyDescent="0.2">
      <c r="A32" s="95" t="s">
        <v>76</v>
      </c>
      <c r="B32" s="152" t="s">
        <v>99</v>
      </c>
      <c r="C32" s="153"/>
      <c r="D32" s="153"/>
      <c r="E32" s="153"/>
      <c r="F32" s="154"/>
      <c r="G32" s="96" t="s">
        <v>102</v>
      </c>
      <c r="H32" s="46">
        <v>70</v>
      </c>
      <c r="I32" s="4">
        <v>1</v>
      </c>
      <c r="J32" s="46">
        <f t="shared" si="2"/>
        <v>70</v>
      </c>
      <c r="K32" s="43">
        <v>0.33</v>
      </c>
      <c r="L32" s="60"/>
      <c r="M32" s="61">
        <f t="shared" si="4"/>
        <v>23.1</v>
      </c>
      <c r="N32" s="4"/>
      <c r="O32" s="5"/>
      <c r="P32" s="31"/>
      <c r="Q32" s="44">
        <v>89.35</v>
      </c>
      <c r="R32" s="82">
        <f>SUM(M32*Q32)</f>
        <v>2063.9850000000001</v>
      </c>
      <c r="S32" s="88">
        <v>0</v>
      </c>
      <c r="T32" s="90">
        <f t="shared" si="6"/>
        <v>23.1</v>
      </c>
      <c r="V32" s="99" t="s">
        <v>103</v>
      </c>
      <c r="W32" s="100"/>
      <c r="X32" s="100"/>
    </row>
    <row r="33" spans="1:24" s="2" customFormat="1" ht="35.1" customHeight="1" x14ac:dyDescent="0.2">
      <c r="A33" s="95" t="s">
        <v>104</v>
      </c>
      <c r="B33" s="152" t="s">
        <v>105</v>
      </c>
      <c r="C33" s="172"/>
      <c r="D33" s="172"/>
      <c r="E33" s="172"/>
      <c r="F33" s="173"/>
      <c r="G33" s="96" t="s">
        <v>106</v>
      </c>
      <c r="H33" s="46">
        <v>259</v>
      </c>
      <c r="I33" s="4">
        <v>1</v>
      </c>
      <c r="J33" s="46">
        <f t="shared" si="2"/>
        <v>259</v>
      </c>
      <c r="K33" s="43">
        <v>0.25</v>
      </c>
      <c r="L33" s="60"/>
      <c r="M33" s="61">
        <f t="shared" si="4"/>
        <v>64.75</v>
      </c>
      <c r="N33" s="4"/>
      <c r="O33" s="5"/>
      <c r="P33" s="31"/>
      <c r="Q33" s="44">
        <v>47.99</v>
      </c>
      <c r="R33" s="81">
        <f t="shared" si="5"/>
        <v>3107.3525</v>
      </c>
      <c r="S33" s="88">
        <v>64</v>
      </c>
      <c r="T33" s="90">
        <f t="shared" si="6"/>
        <v>0.75</v>
      </c>
      <c r="V33" s="99" t="s">
        <v>69</v>
      </c>
      <c r="W33" s="100"/>
      <c r="X33" s="100"/>
    </row>
    <row r="34" spans="1:24" s="2" customFormat="1" ht="45" customHeight="1" x14ac:dyDescent="0.2">
      <c r="A34" s="95" t="s">
        <v>104</v>
      </c>
      <c r="B34" s="152" t="s">
        <v>107</v>
      </c>
      <c r="C34" s="172"/>
      <c r="D34" s="172"/>
      <c r="E34" s="172"/>
      <c r="F34" s="173"/>
      <c r="G34" s="96" t="s">
        <v>106</v>
      </c>
      <c r="H34" s="46">
        <v>259</v>
      </c>
      <c r="I34" s="4">
        <v>1</v>
      </c>
      <c r="J34" s="46">
        <f t="shared" si="2"/>
        <v>259</v>
      </c>
      <c r="K34" s="43">
        <v>0.25</v>
      </c>
      <c r="L34" s="60"/>
      <c r="M34" s="61">
        <f t="shared" si="4"/>
        <v>64.75</v>
      </c>
      <c r="N34" s="4"/>
      <c r="O34" s="5"/>
      <c r="P34" s="31"/>
      <c r="Q34" s="44">
        <v>47.99</v>
      </c>
      <c r="R34" s="81">
        <f t="shared" si="5"/>
        <v>3107.3525</v>
      </c>
      <c r="S34" s="88">
        <v>64</v>
      </c>
      <c r="T34" s="90">
        <f t="shared" si="6"/>
        <v>0.75</v>
      </c>
      <c r="V34" s="99" t="s">
        <v>69</v>
      </c>
      <c r="W34" s="100"/>
      <c r="X34" s="100"/>
    </row>
    <row r="35" spans="1:24" s="2" customFormat="1" ht="45" customHeight="1" x14ac:dyDescent="0.2">
      <c r="A35" s="95" t="s">
        <v>108</v>
      </c>
      <c r="B35" s="152" t="s">
        <v>109</v>
      </c>
      <c r="C35" s="170"/>
      <c r="D35" s="170"/>
      <c r="E35" s="170"/>
      <c r="F35" s="171"/>
      <c r="G35" s="96" t="s">
        <v>110</v>
      </c>
      <c r="H35" s="46">
        <v>78</v>
      </c>
      <c r="I35" s="4">
        <v>1</v>
      </c>
      <c r="J35" s="46">
        <f t="shared" si="2"/>
        <v>78</v>
      </c>
      <c r="K35" s="43">
        <v>0.33</v>
      </c>
      <c r="L35" s="60"/>
      <c r="M35" s="61">
        <f t="shared" si="4"/>
        <v>25.740000000000002</v>
      </c>
      <c r="N35" s="4"/>
      <c r="O35" s="5"/>
      <c r="P35" s="31"/>
      <c r="Q35" s="44">
        <v>47.99</v>
      </c>
      <c r="R35" s="82">
        <f>SUM(M35*Q35)</f>
        <v>1235.2626000000002</v>
      </c>
      <c r="S35" s="88">
        <v>20</v>
      </c>
      <c r="T35" s="90">
        <f t="shared" si="6"/>
        <v>5.740000000000002</v>
      </c>
      <c r="V35" s="99" t="s">
        <v>66</v>
      </c>
      <c r="W35" s="100"/>
      <c r="X35" s="100"/>
    </row>
    <row r="36" spans="1:24" s="2" customFormat="1" ht="45" customHeight="1" x14ac:dyDescent="0.2">
      <c r="A36" s="95" t="s">
        <v>111</v>
      </c>
      <c r="B36" s="152" t="s">
        <v>112</v>
      </c>
      <c r="C36" s="153"/>
      <c r="D36" s="153"/>
      <c r="E36" s="153"/>
      <c r="F36" s="154"/>
      <c r="G36" s="96" t="s">
        <v>113</v>
      </c>
      <c r="H36" s="46">
        <v>813</v>
      </c>
      <c r="I36" s="4">
        <v>1</v>
      </c>
      <c r="J36" s="46">
        <f t="shared" si="2"/>
        <v>813</v>
      </c>
      <c r="K36" s="43">
        <v>0.33</v>
      </c>
      <c r="L36" s="60"/>
      <c r="M36" s="61">
        <f t="shared" si="4"/>
        <v>268.29000000000002</v>
      </c>
      <c r="N36" s="4"/>
      <c r="O36" s="5"/>
      <c r="P36" s="31"/>
      <c r="Q36" s="44">
        <v>42.21</v>
      </c>
      <c r="R36" s="82">
        <f>SUM(M36*Q36)</f>
        <v>11324.520900000001</v>
      </c>
      <c r="S36" s="88">
        <v>231</v>
      </c>
      <c r="T36" s="90">
        <f t="shared" si="6"/>
        <v>37.29000000000002</v>
      </c>
      <c r="V36" s="99" t="s">
        <v>114</v>
      </c>
      <c r="W36" s="100"/>
      <c r="X36" s="100"/>
    </row>
    <row r="37" spans="1:24" ht="45" customHeight="1" x14ac:dyDescent="0.2">
      <c r="A37" s="95" t="s">
        <v>115</v>
      </c>
      <c r="B37" s="152" t="s">
        <v>116</v>
      </c>
      <c r="C37" s="172"/>
      <c r="D37" s="172"/>
      <c r="E37" s="172"/>
      <c r="F37" s="173"/>
      <c r="G37" s="96" t="s">
        <v>117</v>
      </c>
      <c r="H37" s="46">
        <v>2442</v>
      </c>
      <c r="I37" s="4">
        <v>1</v>
      </c>
      <c r="J37" s="46">
        <f t="shared" si="2"/>
        <v>2442</v>
      </c>
      <c r="K37" s="43">
        <v>0.25</v>
      </c>
      <c r="L37" s="60"/>
      <c r="M37" s="61">
        <f t="shared" si="4"/>
        <v>610.5</v>
      </c>
      <c r="N37" s="4"/>
      <c r="O37" s="5"/>
      <c r="P37" s="31"/>
      <c r="Q37" s="44">
        <v>47.99</v>
      </c>
      <c r="R37" s="81">
        <f t="shared" ref="R37:R55" si="7">SUM(M37*Q37)</f>
        <v>29297.895</v>
      </c>
      <c r="S37" s="88">
        <v>401</v>
      </c>
      <c r="T37" s="90">
        <f t="shared" si="6"/>
        <v>209.5</v>
      </c>
      <c r="V37" s="99" t="s">
        <v>118</v>
      </c>
      <c r="W37" s="100"/>
      <c r="X37" s="100"/>
    </row>
    <row r="38" spans="1:24" ht="45" customHeight="1" x14ac:dyDescent="0.2">
      <c r="A38" s="95" t="s">
        <v>115</v>
      </c>
      <c r="B38" s="152" t="s">
        <v>119</v>
      </c>
      <c r="C38" s="153"/>
      <c r="D38" s="153"/>
      <c r="E38" s="153"/>
      <c r="F38" s="154"/>
      <c r="G38" s="96" t="s">
        <v>113</v>
      </c>
      <c r="H38" s="46">
        <v>2442</v>
      </c>
      <c r="I38" s="4">
        <v>1</v>
      </c>
      <c r="J38" s="46">
        <f t="shared" si="2"/>
        <v>2442</v>
      </c>
      <c r="K38" s="43">
        <v>0.16600000000000001</v>
      </c>
      <c r="L38" s="60"/>
      <c r="M38" s="61">
        <f t="shared" si="4"/>
        <v>405.37200000000001</v>
      </c>
      <c r="N38" s="4"/>
      <c r="O38" s="5"/>
      <c r="P38" s="31"/>
      <c r="Q38" s="44">
        <v>42.21</v>
      </c>
      <c r="R38" s="82">
        <f>SUM(M38*Q38)</f>
        <v>17110.752120000001</v>
      </c>
      <c r="S38" s="88">
        <v>604</v>
      </c>
      <c r="T38" s="90">
        <f t="shared" si="6"/>
        <v>-198.62799999999999</v>
      </c>
      <c r="V38" s="99" t="s">
        <v>118</v>
      </c>
      <c r="W38" s="100"/>
      <c r="X38" s="100"/>
    </row>
    <row r="39" spans="1:24" ht="45" customHeight="1" x14ac:dyDescent="0.2">
      <c r="A39" s="95" t="s">
        <v>120</v>
      </c>
      <c r="B39" s="152" t="s">
        <v>121</v>
      </c>
      <c r="C39" s="170"/>
      <c r="D39" s="170"/>
      <c r="E39" s="170"/>
      <c r="F39" s="171"/>
      <c r="G39" s="96" t="s">
        <v>117</v>
      </c>
      <c r="H39" s="46">
        <v>25</v>
      </c>
      <c r="I39" s="4">
        <v>1</v>
      </c>
      <c r="J39" s="46">
        <f t="shared" si="2"/>
        <v>25</v>
      </c>
      <c r="K39" s="43">
        <v>0.16600000000000001</v>
      </c>
      <c r="L39" s="60"/>
      <c r="M39" s="61">
        <f t="shared" si="4"/>
        <v>4.1500000000000004</v>
      </c>
      <c r="N39" s="4"/>
      <c r="O39" s="5"/>
      <c r="P39" s="31"/>
      <c r="Q39" s="44">
        <v>47.99</v>
      </c>
      <c r="R39" s="81">
        <f t="shared" si="7"/>
        <v>199.15850000000003</v>
      </c>
      <c r="S39" s="88">
        <v>4</v>
      </c>
      <c r="T39" s="92"/>
      <c r="U39" s="90">
        <f t="shared" si="3"/>
        <v>0.15000000000000036</v>
      </c>
      <c r="V39" s="99" t="s">
        <v>91</v>
      </c>
      <c r="W39" s="100"/>
      <c r="X39" s="100"/>
    </row>
    <row r="40" spans="1:24" ht="45" customHeight="1" x14ac:dyDescent="0.2">
      <c r="A40" s="95" t="s">
        <v>122</v>
      </c>
      <c r="B40" s="152" t="s">
        <v>123</v>
      </c>
      <c r="C40" s="153"/>
      <c r="D40" s="153"/>
      <c r="E40" s="153"/>
      <c r="F40" s="154"/>
      <c r="G40" s="96" t="s">
        <v>113</v>
      </c>
      <c r="H40" s="46">
        <v>241</v>
      </c>
      <c r="I40" s="4">
        <v>1</v>
      </c>
      <c r="J40" s="46">
        <f t="shared" si="2"/>
        <v>241</v>
      </c>
      <c r="K40" s="43">
        <v>0.16600000000000001</v>
      </c>
      <c r="L40" s="60"/>
      <c r="M40" s="61">
        <f t="shared" si="4"/>
        <v>40.006</v>
      </c>
      <c r="N40" s="4"/>
      <c r="O40" s="5"/>
      <c r="P40" s="31"/>
      <c r="Q40" s="44">
        <v>42.21</v>
      </c>
      <c r="R40" s="82">
        <f>SUM(M40*Q40)</f>
        <v>1688.65326</v>
      </c>
      <c r="S40" s="88">
        <v>238</v>
      </c>
      <c r="T40" s="92"/>
      <c r="U40" s="90">
        <f t="shared" si="3"/>
        <v>-197.994</v>
      </c>
      <c r="V40" s="99" t="s">
        <v>124</v>
      </c>
      <c r="W40" s="100"/>
      <c r="X40" s="100"/>
    </row>
    <row r="41" spans="1:24" ht="45" customHeight="1" x14ac:dyDescent="0.15">
      <c r="A41" s="95" t="s">
        <v>125</v>
      </c>
      <c r="B41" s="152" t="s">
        <v>126</v>
      </c>
      <c r="C41" s="153"/>
      <c r="D41" s="153"/>
      <c r="E41" s="153"/>
      <c r="F41" s="154"/>
      <c r="G41" s="96" t="s">
        <v>117</v>
      </c>
      <c r="H41" s="46">
        <v>241</v>
      </c>
      <c r="I41" s="4">
        <v>1</v>
      </c>
      <c r="J41" s="46">
        <f t="shared" si="2"/>
        <v>241</v>
      </c>
      <c r="K41" s="43">
        <v>0.16600000000000001</v>
      </c>
      <c r="L41" s="61"/>
      <c r="M41" s="61">
        <f t="shared" si="4"/>
        <v>40.006</v>
      </c>
      <c r="N41" s="4"/>
      <c r="O41" s="5"/>
      <c r="P41" s="31"/>
      <c r="Q41" s="44">
        <v>47.99</v>
      </c>
      <c r="R41" s="81">
        <f t="shared" si="7"/>
        <v>1919.8879400000001</v>
      </c>
      <c r="S41" s="88">
        <v>40</v>
      </c>
      <c r="T41" s="92"/>
      <c r="U41" s="90">
        <f t="shared" si="3"/>
        <v>6.0000000000002274E-3</v>
      </c>
      <c r="V41" s="99" t="s">
        <v>91</v>
      </c>
      <c r="W41" s="100"/>
      <c r="X41" s="100"/>
    </row>
    <row r="42" spans="1:24" ht="45" customHeight="1" x14ac:dyDescent="0.2">
      <c r="A42" s="95" t="s">
        <v>127</v>
      </c>
      <c r="B42" s="152" t="s">
        <v>128</v>
      </c>
      <c r="C42" s="170"/>
      <c r="D42" s="170"/>
      <c r="E42" s="170"/>
      <c r="F42" s="171"/>
      <c r="G42" s="96" t="s">
        <v>117</v>
      </c>
      <c r="H42" s="46">
        <v>976</v>
      </c>
      <c r="I42" s="4">
        <v>1</v>
      </c>
      <c r="J42" s="46">
        <f t="shared" si="2"/>
        <v>976</v>
      </c>
      <c r="K42" s="43">
        <v>0.16600000000000001</v>
      </c>
      <c r="L42" s="60"/>
      <c r="M42" s="61">
        <f t="shared" ref="M42:M48" si="8">SUM(J42*K42)</f>
        <v>162.01600000000002</v>
      </c>
      <c r="N42" s="4"/>
      <c r="O42" s="5"/>
      <c r="P42" s="31"/>
      <c r="Q42" s="44">
        <v>47.99</v>
      </c>
      <c r="R42" s="81">
        <f t="shared" si="7"/>
        <v>7775.1478400000015</v>
      </c>
      <c r="S42" s="88">
        <v>160</v>
      </c>
      <c r="T42" s="90">
        <f>M42-S42</f>
        <v>2.0160000000000196</v>
      </c>
      <c r="V42" s="99" t="s">
        <v>69</v>
      </c>
      <c r="W42" s="100"/>
      <c r="X42" s="100"/>
    </row>
    <row r="43" spans="1:24" ht="45" customHeight="1" x14ac:dyDescent="0.2">
      <c r="A43" s="95" t="s">
        <v>129</v>
      </c>
      <c r="B43" s="152" t="s">
        <v>130</v>
      </c>
      <c r="C43" s="153"/>
      <c r="D43" s="153"/>
      <c r="E43" s="153"/>
      <c r="F43" s="154"/>
      <c r="G43" s="96" t="s">
        <v>113</v>
      </c>
      <c r="H43" s="46">
        <v>976</v>
      </c>
      <c r="I43" s="4">
        <v>1</v>
      </c>
      <c r="J43" s="46">
        <f>SUM(H43*I43)</f>
        <v>976</v>
      </c>
      <c r="K43" s="43">
        <v>0.16600000000000001</v>
      </c>
      <c r="L43" s="60"/>
      <c r="M43" s="61">
        <f>SUM(J43*K43)</f>
        <v>162.01600000000002</v>
      </c>
      <c r="N43" s="4"/>
      <c r="O43" s="5"/>
      <c r="P43" s="31"/>
      <c r="Q43" s="44">
        <v>42.21</v>
      </c>
      <c r="R43" s="82">
        <f>SUM(M43*Q43)</f>
        <v>6838.6953600000006</v>
      </c>
      <c r="S43" s="88">
        <v>160</v>
      </c>
      <c r="T43" s="90">
        <f>M43-S43</f>
        <v>2.0160000000000196</v>
      </c>
      <c r="V43" s="99" t="s">
        <v>69</v>
      </c>
      <c r="W43" s="100"/>
      <c r="X43" s="100"/>
    </row>
    <row r="44" spans="1:24" ht="45" customHeight="1" x14ac:dyDescent="0.2">
      <c r="A44" s="95" t="s">
        <v>131</v>
      </c>
      <c r="B44" s="152" t="s">
        <v>132</v>
      </c>
      <c r="C44" s="153"/>
      <c r="D44" s="153"/>
      <c r="E44" s="153"/>
      <c r="F44" s="154"/>
      <c r="G44" s="96" t="s">
        <v>117</v>
      </c>
      <c r="H44" s="46">
        <v>370</v>
      </c>
      <c r="I44" s="4">
        <v>1</v>
      </c>
      <c r="J44" s="46">
        <f t="shared" si="2"/>
        <v>370</v>
      </c>
      <c r="K44" s="43">
        <v>0.16600000000000001</v>
      </c>
      <c r="L44" s="60"/>
      <c r="M44" s="61">
        <f t="shared" si="8"/>
        <v>61.42</v>
      </c>
      <c r="N44" s="4"/>
      <c r="O44" s="5"/>
      <c r="P44" s="31"/>
      <c r="Q44" s="44">
        <v>47.99</v>
      </c>
      <c r="R44" s="81">
        <f t="shared" si="7"/>
        <v>2947.5458000000003</v>
      </c>
      <c r="S44" s="88">
        <v>61</v>
      </c>
      <c r="T44" s="92"/>
      <c r="U44" s="90">
        <f t="shared" si="3"/>
        <v>0.42000000000000171</v>
      </c>
      <c r="V44" s="99" t="s">
        <v>91</v>
      </c>
      <c r="W44" s="100"/>
      <c r="X44" s="100"/>
    </row>
    <row r="45" spans="1:24" ht="45" customHeight="1" x14ac:dyDescent="0.2">
      <c r="A45" s="95" t="s">
        <v>133</v>
      </c>
      <c r="B45" s="152" t="s">
        <v>134</v>
      </c>
      <c r="C45" s="153"/>
      <c r="D45" s="153"/>
      <c r="E45" s="153"/>
      <c r="F45" s="154"/>
      <c r="G45" s="96" t="s">
        <v>117</v>
      </c>
      <c r="H45" s="46">
        <v>461</v>
      </c>
      <c r="I45" s="4">
        <v>1</v>
      </c>
      <c r="J45" s="46">
        <f t="shared" si="2"/>
        <v>461</v>
      </c>
      <c r="K45" s="43">
        <v>0.33</v>
      </c>
      <c r="L45" s="60"/>
      <c r="M45" s="61">
        <f t="shared" si="8"/>
        <v>152.13</v>
      </c>
      <c r="N45" s="4"/>
      <c r="O45" s="5"/>
      <c r="P45" s="31"/>
      <c r="Q45" s="44">
        <v>47.99</v>
      </c>
      <c r="R45" s="81">
        <f t="shared" si="7"/>
        <v>7300.7187000000004</v>
      </c>
      <c r="S45" s="88">
        <v>150</v>
      </c>
      <c r="T45" s="90">
        <f>M45-S45</f>
        <v>2.1299999999999955</v>
      </c>
      <c r="V45" s="99" t="s">
        <v>69</v>
      </c>
      <c r="W45" s="100"/>
      <c r="X45" s="100"/>
    </row>
    <row r="46" spans="1:24" ht="45" customHeight="1" x14ac:dyDescent="0.2">
      <c r="A46" s="95" t="s">
        <v>135</v>
      </c>
      <c r="B46" s="152" t="s">
        <v>136</v>
      </c>
      <c r="C46" s="170"/>
      <c r="D46" s="170"/>
      <c r="E46" s="170"/>
      <c r="F46" s="171"/>
      <c r="G46" s="96" t="s">
        <v>117</v>
      </c>
      <c r="H46" s="46">
        <v>461</v>
      </c>
      <c r="I46" s="4">
        <v>1</v>
      </c>
      <c r="J46" s="46">
        <f t="shared" si="2"/>
        <v>461</v>
      </c>
      <c r="K46" s="43">
        <v>0.5</v>
      </c>
      <c r="L46" s="60"/>
      <c r="M46" s="61">
        <f t="shared" si="8"/>
        <v>230.5</v>
      </c>
      <c r="N46" s="4"/>
      <c r="O46" s="5"/>
      <c r="P46" s="31"/>
      <c r="Q46" s="44">
        <v>47.99</v>
      </c>
      <c r="R46" s="81">
        <f t="shared" si="7"/>
        <v>11061.695</v>
      </c>
      <c r="S46" s="88">
        <v>228</v>
      </c>
      <c r="T46" s="90">
        <f>M46-S46</f>
        <v>2.5</v>
      </c>
      <c r="V46" s="99" t="s">
        <v>69</v>
      </c>
      <c r="W46" s="100"/>
      <c r="X46" s="100"/>
    </row>
    <row r="47" spans="1:24" ht="45" customHeight="1" x14ac:dyDescent="0.2">
      <c r="A47" s="95" t="s">
        <v>137</v>
      </c>
      <c r="B47" s="152" t="s">
        <v>138</v>
      </c>
      <c r="C47" s="153"/>
      <c r="D47" s="153"/>
      <c r="E47" s="153"/>
      <c r="F47" s="154"/>
      <c r="G47" s="96" t="s">
        <v>117</v>
      </c>
      <c r="H47" s="46">
        <v>516</v>
      </c>
      <c r="I47" s="4">
        <v>1</v>
      </c>
      <c r="J47" s="46">
        <f t="shared" si="2"/>
        <v>516</v>
      </c>
      <c r="K47" s="43">
        <v>0.16600000000000001</v>
      </c>
      <c r="L47" s="60"/>
      <c r="M47" s="61">
        <f t="shared" si="8"/>
        <v>85.656000000000006</v>
      </c>
      <c r="N47" s="4"/>
      <c r="O47" s="5"/>
      <c r="P47" s="31"/>
      <c r="Q47" s="44">
        <v>47.99</v>
      </c>
      <c r="R47" s="81">
        <f t="shared" si="7"/>
        <v>4110.6314400000001</v>
      </c>
      <c r="S47" s="88">
        <v>84</v>
      </c>
      <c r="T47" s="90">
        <f>M47-S47</f>
        <v>1.6560000000000059</v>
      </c>
      <c r="V47" s="99" t="s">
        <v>69</v>
      </c>
      <c r="W47" s="100"/>
      <c r="X47" s="100"/>
    </row>
    <row r="48" spans="1:24" ht="45" customHeight="1" x14ac:dyDescent="0.15">
      <c r="A48" s="95" t="s">
        <v>137</v>
      </c>
      <c r="B48" s="152" t="s">
        <v>139</v>
      </c>
      <c r="C48" s="153"/>
      <c r="D48" s="153"/>
      <c r="E48" s="153"/>
      <c r="F48" s="154"/>
      <c r="G48" s="96" t="s">
        <v>113</v>
      </c>
      <c r="H48" s="46">
        <v>774</v>
      </c>
      <c r="I48" s="4">
        <v>1</v>
      </c>
      <c r="J48" s="46">
        <f t="shared" si="2"/>
        <v>774</v>
      </c>
      <c r="K48" s="43">
        <v>0.25</v>
      </c>
      <c r="L48" s="61"/>
      <c r="M48" s="61">
        <f t="shared" si="8"/>
        <v>193.5</v>
      </c>
      <c r="N48" s="4"/>
      <c r="O48" s="5"/>
      <c r="P48" s="31"/>
      <c r="Q48" s="44">
        <v>42.21</v>
      </c>
      <c r="R48" s="82">
        <f>SUM(M48*Q48)</f>
        <v>8167.6350000000002</v>
      </c>
      <c r="S48" s="88">
        <v>191</v>
      </c>
      <c r="T48" s="90">
        <f>M48-S48</f>
        <v>2.5</v>
      </c>
      <c r="V48" s="99" t="s">
        <v>69</v>
      </c>
      <c r="W48" s="100"/>
      <c r="X48" s="100"/>
    </row>
    <row r="49" spans="1:24" ht="45" customHeight="1" x14ac:dyDescent="0.2">
      <c r="A49" s="95" t="s">
        <v>140</v>
      </c>
      <c r="B49" s="152" t="s">
        <v>141</v>
      </c>
      <c r="C49" s="170"/>
      <c r="D49" s="170"/>
      <c r="E49" s="170"/>
      <c r="F49" s="171"/>
      <c r="G49" s="96" t="s">
        <v>117</v>
      </c>
      <c r="H49" s="46">
        <v>129</v>
      </c>
      <c r="I49" s="4">
        <v>1</v>
      </c>
      <c r="J49" s="46">
        <f t="shared" si="2"/>
        <v>129</v>
      </c>
      <c r="K49" s="43">
        <v>0.16600000000000001</v>
      </c>
      <c r="L49" s="60"/>
      <c r="M49" s="61">
        <f t="shared" si="4"/>
        <v>21.414000000000001</v>
      </c>
      <c r="N49" s="4"/>
      <c r="O49" s="5"/>
      <c r="P49" s="31"/>
      <c r="Q49" s="44">
        <v>47.99</v>
      </c>
      <c r="R49" s="81">
        <f t="shared" si="7"/>
        <v>1027.65786</v>
      </c>
      <c r="S49" s="88">
        <v>21</v>
      </c>
      <c r="T49" s="92"/>
      <c r="U49" s="90">
        <f t="shared" si="3"/>
        <v>0.41400000000000148</v>
      </c>
      <c r="V49" s="99" t="s">
        <v>91</v>
      </c>
      <c r="W49" s="100"/>
      <c r="X49" s="100"/>
    </row>
    <row r="50" spans="1:24" ht="45" customHeight="1" x14ac:dyDescent="0.2">
      <c r="A50" s="95" t="s">
        <v>140</v>
      </c>
      <c r="B50" s="152" t="s">
        <v>142</v>
      </c>
      <c r="C50" s="172"/>
      <c r="D50" s="172"/>
      <c r="E50" s="172"/>
      <c r="F50" s="173"/>
      <c r="G50" s="96" t="s">
        <v>113</v>
      </c>
      <c r="H50" s="46">
        <v>195</v>
      </c>
      <c r="I50" s="4">
        <v>1</v>
      </c>
      <c r="J50" s="46">
        <f t="shared" si="2"/>
        <v>195</v>
      </c>
      <c r="K50" s="43">
        <v>0.25</v>
      </c>
      <c r="L50" s="60"/>
      <c r="M50" s="61">
        <f t="shared" si="4"/>
        <v>48.75</v>
      </c>
      <c r="N50" s="4"/>
      <c r="O50" s="5"/>
      <c r="P50" s="31"/>
      <c r="Q50" s="44">
        <v>42.21</v>
      </c>
      <c r="R50" s="82">
        <f>SUM(M50*Q50)</f>
        <v>2057.7375000000002</v>
      </c>
      <c r="S50" s="88">
        <v>48</v>
      </c>
      <c r="T50" s="90">
        <f>M50-S50</f>
        <v>0.75</v>
      </c>
      <c r="V50" s="99" t="s">
        <v>69</v>
      </c>
      <c r="W50" s="100"/>
      <c r="X50" s="100"/>
    </row>
    <row r="51" spans="1:24" ht="45" customHeight="1" x14ac:dyDescent="0.2">
      <c r="A51" s="95" t="s">
        <v>140</v>
      </c>
      <c r="B51" s="152" t="s">
        <v>143</v>
      </c>
      <c r="C51" s="153"/>
      <c r="D51" s="153"/>
      <c r="E51" s="153"/>
      <c r="F51" s="154"/>
      <c r="G51" s="96" t="s">
        <v>117</v>
      </c>
      <c r="H51" s="46">
        <v>129</v>
      </c>
      <c r="I51" s="4">
        <v>1</v>
      </c>
      <c r="J51" s="46">
        <f t="shared" si="2"/>
        <v>129</v>
      </c>
      <c r="K51" s="43">
        <v>0.25</v>
      </c>
      <c r="L51" s="60"/>
      <c r="M51" s="61">
        <f t="shared" si="4"/>
        <v>32.25</v>
      </c>
      <c r="N51" s="4"/>
      <c r="O51" s="5"/>
      <c r="P51" s="31"/>
      <c r="Q51" s="44">
        <v>47.99</v>
      </c>
      <c r="R51" s="81">
        <f t="shared" si="7"/>
        <v>1547.6775</v>
      </c>
      <c r="S51" s="88">
        <v>32</v>
      </c>
      <c r="T51" s="92"/>
      <c r="U51" s="90">
        <f t="shared" si="3"/>
        <v>0.25</v>
      </c>
      <c r="V51" s="99" t="s">
        <v>91</v>
      </c>
      <c r="W51" s="100"/>
      <c r="X51" s="100"/>
    </row>
    <row r="52" spans="1:24" ht="45" customHeight="1" x14ac:dyDescent="0.2">
      <c r="A52" s="95" t="s">
        <v>144</v>
      </c>
      <c r="B52" s="152" t="s">
        <v>145</v>
      </c>
      <c r="C52" s="170"/>
      <c r="D52" s="170"/>
      <c r="E52" s="170"/>
      <c r="F52" s="171"/>
      <c r="G52" s="96" t="s">
        <v>146</v>
      </c>
      <c r="H52" s="46">
        <v>13</v>
      </c>
      <c r="I52" s="4">
        <v>1</v>
      </c>
      <c r="J52" s="46">
        <f t="shared" si="2"/>
        <v>13</v>
      </c>
      <c r="K52" s="43">
        <v>0.25</v>
      </c>
      <c r="L52" s="60"/>
      <c r="M52" s="61">
        <f t="shared" si="4"/>
        <v>3.25</v>
      </c>
      <c r="N52" s="4"/>
      <c r="O52" s="5"/>
      <c r="P52" s="31"/>
      <c r="Q52" s="44">
        <v>47.99</v>
      </c>
      <c r="R52" s="81">
        <f t="shared" si="7"/>
        <v>155.9675</v>
      </c>
      <c r="S52" s="88">
        <v>3</v>
      </c>
      <c r="T52" s="92"/>
      <c r="U52" s="90">
        <f t="shared" si="3"/>
        <v>0.25</v>
      </c>
      <c r="V52" s="99" t="s">
        <v>91</v>
      </c>
      <c r="W52" s="100"/>
      <c r="X52" s="100"/>
    </row>
    <row r="53" spans="1:24" ht="45" customHeight="1" x14ac:dyDescent="0.2">
      <c r="A53" s="95" t="s">
        <v>147</v>
      </c>
      <c r="B53" s="152" t="s">
        <v>148</v>
      </c>
      <c r="C53" s="153"/>
      <c r="D53" s="153"/>
      <c r="E53" s="153"/>
      <c r="F53" s="154"/>
      <c r="G53" s="96" t="s">
        <v>117</v>
      </c>
      <c r="H53" s="46">
        <v>13</v>
      </c>
      <c r="I53" s="4">
        <v>1</v>
      </c>
      <c r="J53" s="46">
        <f t="shared" si="2"/>
        <v>13</v>
      </c>
      <c r="K53" s="43">
        <v>0.16600000000000001</v>
      </c>
      <c r="L53" s="60"/>
      <c r="M53" s="61">
        <f t="shared" si="4"/>
        <v>2.1579999999999999</v>
      </c>
      <c r="N53" s="4"/>
      <c r="O53" s="5"/>
      <c r="P53" s="31"/>
      <c r="Q53" s="44">
        <v>47.99</v>
      </c>
      <c r="R53" s="81">
        <f t="shared" si="7"/>
        <v>103.56242</v>
      </c>
      <c r="S53" s="88">
        <v>2</v>
      </c>
      <c r="T53" s="92"/>
      <c r="U53" s="90">
        <f t="shared" si="3"/>
        <v>0.15799999999999992</v>
      </c>
      <c r="V53" s="99" t="s">
        <v>91</v>
      </c>
      <c r="W53" s="100"/>
      <c r="X53" s="100"/>
    </row>
    <row r="54" spans="1:24" ht="45" customHeight="1" x14ac:dyDescent="0.15">
      <c r="A54" s="95" t="s">
        <v>149</v>
      </c>
      <c r="B54" s="152" t="s">
        <v>150</v>
      </c>
      <c r="C54" s="153"/>
      <c r="D54" s="153"/>
      <c r="E54" s="153"/>
      <c r="F54" s="154"/>
      <c r="G54" s="96" t="s">
        <v>117</v>
      </c>
      <c r="H54" s="46">
        <v>13</v>
      </c>
      <c r="I54" s="4">
        <v>1</v>
      </c>
      <c r="J54" s="46">
        <f t="shared" si="2"/>
        <v>13</v>
      </c>
      <c r="K54" s="43">
        <v>0.16600000000000001</v>
      </c>
      <c r="L54" s="61"/>
      <c r="M54" s="61">
        <f t="shared" si="4"/>
        <v>2.1579999999999999</v>
      </c>
      <c r="N54" s="4"/>
      <c r="O54" s="5"/>
      <c r="P54" s="31"/>
      <c r="Q54" s="44">
        <v>47.99</v>
      </c>
      <c r="R54" s="81">
        <f t="shared" si="7"/>
        <v>103.56242</v>
      </c>
      <c r="S54" s="88">
        <v>2</v>
      </c>
      <c r="T54" s="92"/>
      <c r="U54" s="90">
        <f t="shared" si="3"/>
        <v>0.15799999999999992</v>
      </c>
      <c r="V54" s="99" t="s">
        <v>91</v>
      </c>
      <c r="W54" s="100"/>
      <c r="X54" s="100"/>
    </row>
    <row r="55" spans="1:24" ht="45" customHeight="1" x14ac:dyDescent="0.2">
      <c r="A55" s="95" t="s">
        <v>151</v>
      </c>
      <c r="B55" s="152" t="s">
        <v>152</v>
      </c>
      <c r="C55" s="170"/>
      <c r="D55" s="170"/>
      <c r="E55" s="170"/>
      <c r="F55" s="171"/>
      <c r="G55" s="96" t="s">
        <v>117</v>
      </c>
      <c r="H55" s="46">
        <v>660</v>
      </c>
      <c r="I55" s="4">
        <v>1</v>
      </c>
      <c r="J55" s="46">
        <f t="shared" si="2"/>
        <v>660</v>
      </c>
      <c r="K55" s="43">
        <v>0.5</v>
      </c>
      <c r="L55" s="60"/>
      <c r="M55" s="61">
        <f>SUM(J55*K55)</f>
        <v>330</v>
      </c>
      <c r="N55" s="4"/>
      <c r="O55" s="5"/>
      <c r="P55" s="31"/>
      <c r="Q55" s="44">
        <v>47.99</v>
      </c>
      <c r="R55" s="81">
        <f t="shared" si="7"/>
        <v>15836.7</v>
      </c>
      <c r="S55" s="88">
        <v>326</v>
      </c>
      <c r="T55" s="90">
        <f>M55-S55</f>
        <v>4</v>
      </c>
      <c r="V55" s="99" t="s">
        <v>69</v>
      </c>
      <c r="W55" s="100"/>
      <c r="X55" s="100"/>
    </row>
    <row r="56" spans="1:24" ht="12.75" x14ac:dyDescent="0.15">
      <c r="A56" s="18"/>
      <c r="B56" s="180" t="s">
        <v>153</v>
      </c>
      <c r="C56" s="181"/>
      <c r="D56" s="181"/>
      <c r="E56" s="181"/>
      <c r="F56" s="182"/>
      <c r="G56" s="50"/>
      <c r="H56" s="51">
        <f>SUM(H20:H55)</f>
        <v>105135</v>
      </c>
      <c r="I56" s="52"/>
      <c r="J56" s="47">
        <f>SUM(J20:J55)</f>
        <v>109568</v>
      </c>
      <c r="K56" s="56">
        <f>SUM(K20:K55)</f>
        <v>9.6360000000000028</v>
      </c>
      <c r="L56" s="47"/>
      <c r="M56" s="47">
        <f>SUM(M20:M55)</f>
        <v>36275.318000000021</v>
      </c>
      <c r="N56" s="56"/>
      <c r="O56" s="56"/>
      <c r="P56" s="16">
        <f>SUM(P20:P55)</f>
        <v>0</v>
      </c>
      <c r="Q56" s="58"/>
      <c r="R56" s="83">
        <f>SUM(R20:R55)</f>
        <v>1721136.9475</v>
      </c>
      <c r="S56" s="93">
        <f>SUM(S20:S55)</f>
        <v>33013</v>
      </c>
      <c r="T56" s="90">
        <f>SUM(T20:T55)</f>
        <v>1687.996000000001</v>
      </c>
      <c r="U56" s="90">
        <f>SUM(U20:U55)</f>
        <v>1574.3220000000003</v>
      </c>
    </row>
    <row r="57" spans="1:24" ht="12.75" x14ac:dyDescent="0.15">
      <c r="A57" s="19"/>
      <c r="B57" s="177" t="s">
        <v>154</v>
      </c>
      <c r="C57" s="178"/>
      <c r="D57" s="178"/>
      <c r="E57" s="178"/>
      <c r="F57" s="179"/>
      <c r="G57" s="53"/>
      <c r="H57" s="54"/>
      <c r="I57" s="55"/>
      <c r="J57" s="48">
        <f>SUM(J56)</f>
        <v>109568</v>
      </c>
      <c r="K57" s="57"/>
      <c r="L57" s="48"/>
      <c r="M57" s="48">
        <f>SUM(M56)</f>
        <v>36275.318000000021</v>
      </c>
      <c r="N57" s="56"/>
      <c r="O57" s="57"/>
      <c r="P57" s="17">
        <f>SUM(P56)</f>
        <v>0</v>
      </c>
      <c r="Q57" s="59"/>
      <c r="R57" s="84">
        <f>SUM(R56)</f>
        <v>1721136.9475</v>
      </c>
      <c r="S57" s="88"/>
      <c r="T57" s="92"/>
      <c r="U57" s="92"/>
    </row>
    <row r="58" spans="1:24" ht="12.75" x14ac:dyDescent="0.15">
      <c r="A58" s="174" t="s">
        <v>155</v>
      </c>
      <c r="B58" s="175"/>
      <c r="C58" s="175"/>
      <c r="D58" s="175"/>
      <c r="E58" s="175"/>
      <c r="F58" s="176"/>
      <c r="G58" s="53"/>
      <c r="H58" s="54"/>
      <c r="I58" s="55"/>
      <c r="J58" s="49">
        <f>SUM(J57+N57)</f>
        <v>109568</v>
      </c>
      <c r="K58" s="57"/>
      <c r="L58" s="62"/>
      <c r="M58" s="49">
        <f>SUM(M57+P57)</f>
        <v>36275.318000000021</v>
      </c>
      <c r="N58" s="56"/>
      <c r="O58" s="57"/>
      <c r="P58" s="17"/>
      <c r="Q58" s="57"/>
      <c r="R58" s="85"/>
      <c r="S58" s="88"/>
      <c r="T58" s="92"/>
      <c r="U58" s="92"/>
    </row>
    <row r="61" spans="1:24" x14ac:dyDescent="0.15">
      <c r="J61" s="68"/>
      <c r="K61" s="69"/>
      <c r="M61" s="68"/>
    </row>
    <row r="63" spans="1:24" x14ac:dyDescent="0.2">
      <c r="H63" s="70"/>
      <c r="I63" s="70"/>
      <c r="J63" s="71"/>
      <c r="K63" s="70"/>
      <c r="L63" s="71"/>
      <c r="M63" s="71"/>
      <c r="N63" s="70"/>
      <c r="O63" s="70"/>
      <c r="P63" s="72"/>
    </row>
    <row r="64" spans="1:24" x14ac:dyDescent="0.2">
      <c r="H64" s="70"/>
      <c r="I64" s="70"/>
      <c r="J64" s="71"/>
      <c r="K64" s="70"/>
      <c r="L64" s="71"/>
      <c r="M64" s="71"/>
      <c r="N64" s="70"/>
      <c r="O64" s="70"/>
      <c r="P64" s="72"/>
    </row>
    <row r="65" spans="8:16" x14ac:dyDescent="0.2">
      <c r="H65" s="70"/>
      <c r="I65" s="70"/>
      <c r="J65" s="71"/>
      <c r="K65" s="70"/>
      <c r="L65" s="71"/>
      <c r="M65" s="71"/>
      <c r="N65" s="70"/>
      <c r="O65" s="70"/>
      <c r="P65" s="72"/>
    </row>
    <row r="66" spans="8:16" x14ac:dyDescent="0.2">
      <c r="H66" s="70"/>
      <c r="I66" s="70"/>
      <c r="J66" s="71"/>
      <c r="K66" s="70"/>
      <c r="L66" s="71"/>
      <c r="M66" s="71"/>
      <c r="N66" s="70"/>
      <c r="O66" s="70"/>
      <c r="P66" s="72"/>
    </row>
    <row r="67" spans="8:16" x14ac:dyDescent="0.2">
      <c r="H67" s="70"/>
      <c r="I67" s="70"/>
      <c r="J67" s="71"/>
      <c r="K67" s="73"/>
      <c r="L67" s="71"/>
      <c r="M67" s="71"/>
      <c r="N67" s="70"/>
      <c r="O67" s="70"/>
      <c r="P67" s="72"/>
    </row>
    <row r="68" spans="8:16" x14ac:dyDescent="0.2">
      <c r="H68" s="70"/>
      <c r="I68" s="70"/>
      <c r="J68" s="71"/>
      <c r="K68" s="79"/>
      <c r="L68" s="71"/>
      <c r="M68" s="71"/>
      <c r="N68" s="70"/>
      <c r="O68" s="70"/>
      <c r="P68" s="72"/>
    </row>
    <row r="69" spans="8:16" x14ac:dyDescent="0.2">
      <c r="H69" s="70"/>
      <c r="I69" s="70"/>
      <c r="J69" s="71"/>
      <c r="K69" s="74"/>
      <c r="L69" s="71"/>
      <c r="M69" s="71"/>
      <c r="N69" s="70"/>
      <c r="O69" s="70"/>
      <c r="P69" s="72"/>
    </row>
    <row r="70" spans="8:16" x14ac:dyDescent="0.2">
      <c r="H70" s="70"/>
      <c r="I70" s="70"/>
      <c r="J70" s="71"/>
      <c r="K70" s="70"/>
      <c r="L70" s="71"/>
      <c r="M70" s="71"/>
      <c r="N70" s="70"/>
      <c r="O70" s="70"/>
      <c r="P70" s="72"/>
    </row>
    <row r="71" spans="8:16" x14ac:dyDescent="0.2">
      <c r="H71" s="70"/>
      <c r="I71" s="70"/>
      <c r="J71" s="71"/>
      <c r="K71" s="74"/>
      <c r="L71" s="71"/>
      <c r="M71" s="71"/>
      <c r="N71" s="70"/>
      <c r="O71" s="70"/>
      <c r="P71" s="72"/>
    </row>
    <row r="72" spans="8:16" x14ac:dyDescent="0.2">
      <c r="H72" s="70"/>
      <c r="I72" s="70"/>
      <c r="J72" s="71"/>
      <c r="K72" s="70"/>
      <c r="L72" s="71"/>
      <c r="M72" s="71"/>
      <c r="N72" s="70"/>
      <c r="O72" s="70"/>
      <c r="P72" s="72"/>
    </row>
    <row r="73" spans="8:16" x14ac:dyDescent="0.2">
      <c r="H73" s="70"/>
      <c r="I73" s="70"/>
      <c r="J73" s="71"/>
      <c r="K73" s="70"/>
      <c r="L73" s="71"/>
      <c r="M73" s="71"/>
      <c r="N73" s="70"/>
      <c r="O73" s="70"/>
      <c r="P73" s="72"/>
    </row>
    <row r="74" spans="8:16" x14ac:dyDescent="0.2">
      <c r="H74" s="70"/>
      <c r="I74" s="70"/>
      <c r="J74" s="71"/>
      <c r="K74" s="70"/>
      <c r="L74" s="71"/>
      <c r="M74" s="75"/>
      <c r="N74" s="70"/>
      <c r="O74" s="70"/>
      <c r="P74" s="72"/>
    </row>
    <row r="75" spans="8:16" x14ac:dyDescent="0.2">
      <c r="H75" s="70"/>
      <c r="I75" s="70"/>
      <c r="J75" s="76"/>
      <c r="K75" s="70"/>
      <c r="L75" s="71"/>
      <c r="M75" s="75"/>
      <c r="N75" s="77"/>
      <c r="O75" s="70"/>
      <c r="P75" s="72"/>
    </row>
    <row r="76" spans="8:16" x14ac:dyDescent="0.2">
      <c r="H76" s="70"/>
      <c r="I76" s="70"/>
      <c r="J76" s="76"/>
      <c r="K76" s="70"/>
      <c r="L76" s="71"/>
      <c r="M76" s="75"/>
      <c r="N76" s="70"/>
      <c r="O76" s="70"/>
      <c r="P76" s="72"/>
    </row>
    <row r="77" spans="8:16" x14ac:dyDescent="0.2">
      <c r="H77" s="70"/>
      <c r="I77" s="70"/>
      <c r="J77" s="76"/>
      <c r="K77" s="70"/>
      <c r="L77" s="71"/>
      <c r="M77" s="75"/>
      <c r="N77" s="70"/>
      <c r="O77" s="70"/>
      <c r="P77" s="72"/>
    </row>
    <row r="78" spans="8:16" x14ac:dyDescent="0.2">
      <c r="H78" s="70"/>
      <c r="I78" s="70"/>
      <c r="J78" s="78"/>
      <c r="K78" s="70"/>
      <c r="L78" s="71"/>
      <c r="M78" s="71"/>
      <c r="N78" s="70"/>
      <c r="O78" s="70"/>
      <c r="P78" s="72"/>
    </row>
    <row r="79" spans="8:16" x14ac:dyDescent="0.2">
      <c r="H79" s="70"/>
      <c r="I79" s="70"/>
      <c r="J79" s="71"/>
      <c r="K79" s="70"/>
      <c r="L79" s="71"/>
      <c r="M79" s="71"/>
      <c r="N79" s="70"/>
      <c r="O79" s="70"/>
      <c r="P79" s="72"/>
    </row>
    <row r="80" spans="8:16" x14ac:dyDescent="0.2">
      <c r="H80" s="70"/>
      <c r="I80" s="70"/>
      <c r="J80" s="71"/>
      <c r="K80" s="70"/>
      <c r="L80" s="71"/>
      <c r="M80" s="71"/>
      <c r="N80" s="70"/>
      <c r="O80" s="70"/>
      <c r="P80" s="72"/>
    </row>
    <row r="81" spans="8:16" x14ac:dyDescent="0.2">
      <c r="H81" s="70"/>
      <c r="I81" s="70"/>
      <c r="J81" s="71"/>
      <c r="K81" s="70"/>
      <c r="L81" s="71"/>
      <c r="M81" s="71"/>
      <c r="N81" s="70"/>
      <c r="O81" s="70"/>
      <c r="P81" s="72"/>
    </row>
    <row r="82" spans="8:16" x14ac:dyDescent="0.2">
      <c r="H82" s="70"/>
      <c r="I82" s="70"/>
      <c r="J82" s="71"/>
      <c r="K82" s="70"/>
      <c r="L82" s="71"/>
      <c r="M82" s="71"/>
      <c r="N82" s="70"/>
      <c r="O82" s="70"/>
      <c r="P82" s="72"/>
    </row>
    <row r="83" spans="8:16" x14ac:dyDescent="0.2">
      <c r="H83" s="70"/>
      <c r="I83" s="70"/>
      <c r="J83" s="71"/>
      <c r="K83" s="70"/>
      <c r="L83" s="71"/>
      <c r="M83" s="71"/>
      <c r="N83" s="70"/>
      <c r="O83" s="70"/>
      <c r="P83" s="72"/>
    </row>
    <row r="84" spans="8:16" x14ac:dyDescent="0.2">
      <c r="H84" s="70"/>
      <c r="I84" s="70"/>
      <c r="J84" s="71"/>
      <c r="K84" s="70"/>
      <c r="L84" s="71"/>
      <c r="M84" s="71"/>
      <c r="N84" s="70"/>
      <c r="O84" s="70"/>
      <c r="P84" s="72"/>
    </row>
  </sheetData>
  <autoFilter ref="A19:R58" xr:uid="{00000000-0001-0000-0000-000000000000}">
    <filterColumn colId="1" showButton="0"/>
    <filterColumn colId="2" showButton="0"/>
    <filterColumn colId="3" showButton="0"/>
    <filterColumn colId="4" showButton="0"/>
  </autoFilter>
  <mergeCells count="95">
    <mergeCell ref="B28:F28"/>
    <mergeCell ref="B29:F29"/>
    <mergeCell ref="B22:F22"/>
    <mergeCell ref="B57:F57"/>
    <mergeCell ref="B56:F56"/>
    <mergeCell ref="B30:F30"/>
    <mergeCell ref="B33:F33"/>
    <mergeCell ref="B34:F34"/>
    <mergeCell ref="B35:F35"/>
    <mergeCell ref="B36:F36"/>
    <mergeCell ref="B41:F41"/>
    <mergeCell ref="B42:F42"/>
    <mergeCell ref="B54:F54"/>
    <mergeCell ref="B49:F49"/>
    <mergeCell ref="B48:F48"/>
    <mergeCell ref="B55:F55"/>
    <mergeCell ref="B37:F37"/>
    <mergeCell ref="B38:F38"/>
    <mergeCell ref="B39:F39"/>
    <mergeCell ref="B40:F40"/>
    <mergeCell ref="A58:F58"/>
    <mergeCell ref="B50:F50"/>
    <mergeCell ref="B51:F51"/>
    <mergeCell ref="B52:F52"/>
    <mergeCell ref="B53:F53"/>
    <mergeCell ref="B43:F43"/>
    <mergeCell ref="B47:F47"/>
    <mergeCell ref="B44:F44"/>
    <mergeCell ref="B45:F45"/>
    <mergeCell ref="B46:F46"/>
    <mergeCell ref="L16:M16"/>
    <mergeCell ref="Q12:R13"/>
    <mergeCell ref="B23:F23"/>
    <mergeCell ref="B24:F24"/>
    <mergeCell ref="B32:F32"/>
    <mergeCell ref="B31:F31"/>
    <mergeCell ref="B20:F20"/>
    <mergeCell ref="B19:F19"/>
    <mergeCell ref="H12:L13"/>
    <mergeCell ref="B16:F16"/>
    <mergeCell ref="L14:M14"/>
    <mergeCell ref="L15:M15"/>
    <mergeCell ref="B25:F25"/>
    <mergeCell ref="B26:F26"/>
    <mergeCell ref="B21:F21"/>
    <mergeCell ref="B27:F27"/>
    <mergeCell ref="I3:N9"/>
    <mergeCell ref="N12:P13"/>
    <mergeCell ref="O5:P6"/>
    <mergeCell ref="A1:H9"/>
    <mergeCell ref="P1:P2"/>
    <mergeCell ref="I1:N1"/>
    <mergeCell ref="A10:F11"/>
    <mergeCell ref="H10:P11"/>
    <mergeCell ref="S12:U13"/>
    <mergeCell ref="S14:S19"/>
    <mergeCell ref="T14:T19"/>
    <mergeCell ref="U14:U19"/>
    <mergeCell ref="V19:X19"/>
    <mergeCell ref="V20:X20"/>
    <mergeCell ref="V21:X21"/>
    <mergeCell ref="V22:X22"/>
    <mergeCell ref="V23:X23"/>
    <mergeCell ref="V24:X24"/>
    <mergeCell ref="V25:X25"/>
    <mergeCell ref="V26:X26"/>
    <mergeCell ref="V27:X27"/>
    <mergeCell ref="V28:X28"/>
    <mergeCell ref="V29:X29"/>
    <mergeCell ref="V30:X30"/>
    <mergeCell ref="V31:X31"/>
    <mergeCell ref="V32:X32"/>
    <mergeCell ref="V33:X33"/>
    <mergeCell ref="V34:X34"/>
    <mergeCell ref="V35:X35"/>
    <mergeCell ref="V36:X36"/>
    <mergeCell ref="V37:X37"/>
    <mergeCell ref="V38:X38"/>
    <mergeCell ref="V39:X39"/>
    <mergeCell ref="V40:X40"/>
    <mergeCell ref="V41:X41"/>
    <mergeCell ref="V42:X42"/>
    <mergeCell ref="V43:X43"/>
    <mergeCell ref="V44:X44"/>
    <mergeCell ref="V45:X45"/>
    <mergeCell ref="V46:X46"/>
    <mergeCell ref="V47:X47"/>
    <mergeCell ref="V48:X48"/>
    <mergeCell ref="V49:X49"/>
    <mergeCell ref="V55:X55"/>
    <mergeCell ref="V50:X50"/>
    <mergeCell ref="V51:X51"/>
    <mergeCell ref="V52:X52"/>
    <mergeCell ref="V53:X53"/>
    <mergeCell ref="V54:X54"/>
  </mergeCells>
  <phoneticPr fontId="0" type="noConversion"/>
  <conditionalFormatting sqref="U1:U19 T20:T22 U23:U25 T26 U27:U30 T31:T38 U39:U41 T42:T43 U44 T45:T48 U49 T50 U51:U54 U56:U1048576 T55:T56">
    <cfRule type="cellIs" dxfId="0" priority="1" operator="lessThan">
      <formula>0</formula>
    </cfRule>
  </conditionalFormatting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7:R29 R33:R34 R20:R24 R37 R41:R42 R39 R44:R47 R49 R51:R55" unlockedFormula="1"/>
    <ignoredError sqref="A22" numberStoredAsText="1"/>
  </ignoredErrors>
  <legacyDrawing r:id="rId2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2026-03-20T13:20:10Z</dcterms:created>
  <dcterms:modified xsi:type="dcterms:W3CDTF">2026-07-29T11:30:54Z</dcterms:modified>
  <cp:category/>
  <cp:contentStatus/>
</cp:coreProperties>
</file>